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filterPrivacy="1" defaultThemeVersion="124226"/>
  <bookViews>
    <workbookView xWindow="0" yWindow="0" windowWidth="28800" windowHeight="12585" tabRatio="571" activeTab="1"/>
  </bookViews>
  <sheets>
    <sheet name="Vejledning" sheetId="5" r:id="rId1"/>
    <sheet name="1. Grunddata" sheetId="1" r:id="rId2"/>
    <sheet name="2. Eksterne deltagere" sheetId="3" r:id="rId3"/>
    <sheet name="3. Regnskab" sheetId="4" r:id="rId4"/>
    <sheet name="4. Hyttelejefordeling" sheetId="11" r:id="rId5"/>
    <sheet name="6. Kontering" sheetId="8" r:id="rId6"/>
  </sheets>
  <definedNames>
    <definedName name="_xlnm.Print_Area" localSheetId="1">'1. Grunddata'!$A$1:$K$171</definedName>
    <definedName name="_xlnm.Print_Area" localSheetId="2">'2. Eksterne deltagere'!$A$1:$K$36</definedName>
    <definedName name="_xlnm.Print_Area" localSheetId="4">'4. Hyttelejefordeling'!$A$1:$F$57</definedName>
    <definedName name="_xlnm.Print_Titles" localSheetId="1">'1. Grunddata'!$1:$3</definedName>
  </definedNames>
  <calcPr calcId="171027"/>
</workbook>
</file>

<file path=xl/calcChain.xml><?xml version="1.0" encoding="utf-8"?>
<calcChain xmlns="http://schemas.openxmlformats.org/spreadsheetml/2006/main">
  <c r="A5" i="8" l="1"/>
  <c r="C2" i="1"/>
  <c r="C2" i="3" s="1"/>
  <c r="A5" i="4" l="1"/>
  <c r="M14" i="1"/>
  <c r="M13" i="1"/>
  <c r="M11" i="1"/>
  <c r="M12" i="1"/>
  <c r="M10" i="1"/>
  <c r="M22" i="1"/>
  <c r="M23" i="1"/>
  <c r="M24" i="1"/>
  <c r="M25" i="1"/>
  <c r="M21" i="1"/>
  <c r="M149" i="1"/>
  <c r="M150" i="1"/>
  <c r="M151" i="1"/>
  <c r="M152" i="1"/>
  <c r="M148" i="1"/>
  <c r="M132" i="1"/>
  <c r="M133" i="1"/>
  <c r="M134" i="1"/>
  <c r="M107" i="1"/>
  <c r="M108" i="1"/>
  <c r="M109" i="1"/>
  <c r="M110" i="1"/>
  <c r="M111" i="1"/>
  <c r="M112" i="1"/>
  <c r="M113" i="1"/>
  <c r="M114" i="1"/>
  <c r="M115" i="1"/>
  <c r="M116" i="1"/>
  <c r="M117" i="1"/>
  <c r="M118" i="1"/>
  <c r="M119" i="1"/>
  <c r="M120" i="1"/>
  <c r="M121" i="1"/>
  <c r="M122" i="1"/>
  <c r="M123" i="1"/>
  <c r="M124" i="1"/>
  <c r="M125" i="1"/>
  <c r="M126" i="1"/>
  <c r="M127" i="1"/>
  <c r="M84" i="1"/>
  <c r="M85" i="1"/>
  <c r="M86" i="1"/>
  <c r="M87" i="1"/>
  <c r="M88" i="1"/>
  <c r="M89" i="1"/>
  <c r="M90" i="1"/>
  <c r="M91" i="1"/>
  <c r="M92" i="1"/>
  <c r="M93" i="1"/>
  <c r="M94" i="1"/>
  <c r="M95" i="1"/>
  <c r="M96" i="1"/>
  <c r="M97" i="1"/>
  <c r="M98" i="1"/>
  <c r="M99" i="1"/>
  <c r="M100" i="1"/>
  <c r="M101" i="1"/>
  <c r="M102" i="1"/>
  <c r="M83" i="1"/>
  <c r="M73" i="1"/>
  <c r="M74" i="1"/>
  <c r="M75" i="1"/>
  <c r="M76" i="1"/>
  <c r="M72" i="1"/>
  <c r="M62" i="1"/>
  <c r="M63" i="1"/>
  <c r="M64" i="1"/>
  <c r="M65" i="1"/>
  <c r="M61" i="1"/>
  <c r="M52" i="1"/>
  <c r="M53" i="1"/>
  <c r="M54" i="1"/>
  <c r="M55" i="1"/>
  <c r="M51" i="1"/>
  <c r="C13" i="4" l="1"/>
  <c r="B13" i="4"/>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7" i="3"/>
  <c r="I6" i="3"/>
  <c r="G44" i="1" s="1"/>
  <c r="G45" i="1" s="1"/>
  <c r="A13" i="4" s="1"/>
  <c r="H13" i="4" s="1"/>
  <c r="H32" i="1"/>
  <c r="M32" i="1" s="1"/>
  <c r="H33" i="1"/>
  <c r="M33" i="1" s="1"/>
  <c r="H34" i="1"/>
  <c r="M34" i="1" s="1"/>
  <c r="H35" i="1"/>
  <c r="M35" i="1" s="1"/>
  <c r="H36" i="1"/>
  <c r="M36" i="1" s="1"/>
  <c r="H37" i="1"/>
  <c r="M37" i="1" s="1"/>
  <c r="H38" i="1"/>
  <c r="M38" i="1" s="1"/>
  <c r="H39" i="1"/>
  <c r="M39" i="1" s="1"/>
  <c r="H40" i="1"/>
  <c r="M40" i="1" s="1"/>
  <c r="H41" i="1"/>
  <c r="M41" i="1" s="1"/>
  <c r="H42" i="1"/>
  <c r="M42" i="1" s="1"/>
  <c r="H43" i="1"/>
  <c r="M43" i="1" s="1"/>
  <c r="H31" i="1"/>
  <c r="M31" i="1" s="1"/>
  <c r="G30" i="1"/>
  <c r="B10" i="4"/>
  <c r="B11" i="4"/>
  <c r="B9" i="4"/>
  <c r="M8" i="3"/>
  <c r="M9" i="3"/>
  <c r="M10" i="3"/>
  <c r="M11" i="3"/>
  <c r="M12" i="3"/>
  <c r="M13" i="3"/>
  <c r="M14" i="3"/>
  <c r="M16" i="3"/>
  <c r="M17" i="3"/>
  <c r="M18" i="3"/>
  <c r="M19" i="3"/>
  <c r="M20" i="3"/>
  <c r="M21" i="3"/>
  <c r="M22" i="3"/>
  <c r="M23" i="3"/>
  <c r="M24" i="3"/>
  <c r="M25" i="3"/>
  <c r="M26" i="3"/>
  <c r="M27" i="3"/>
  <c r="M28" i="3"/>
  <c r="M29" i="3"/>
  <c r="M30" i="3"/>
  <c r="M31" i="3"/>
  <c r="M32" i="3"/>
  <c r="M33" i="3"/>
  <c r="M34" i="3"/>
  <c r="M35" i="3"/>
  <c r="M36" i="3"/>
  <c r="M7" i="3"/>
  <c r="F133" i="1" l="1"/>
  <c r="D135" i="1"/>
  <c r="K134" i="1"/>
  <c r="J134" i="1"/>
  <c r="I134" i="1"/>
  <c r="H134" i="1"/>
  <c r="G134" i="1"/>
  <c r="F134" i="1"/>
  <c r="K133" i="1"/>
  <c r="J133" i="1"/>
  <c r="I133" i="1"/>
  <c r="H133" i="1"/>
  <c r="G133" i="1"/>
  <c r="J132" i="1"/>
  <c r="I132" i="1"/>
  <c r="H132" i="1"/>
  <c r="G132" i="1"/>
  <c r="J170" i="1"/>
  <c r="I170" i="1"/>
  <c r="H170" i="1"/>
  <c r="G170" i="1"/>
  <c r="F170" i="1"/>
  <c r="H135" i="1" l="1"/>
  <c r="H165" i="1" s="1"/>
  <c r="I135" i="1"/>
  <c r="I165" i="1" s="1"/>
  <c r="J135" i="1"/>
  <c r="J165" i="1" s="1"/>
  <c r="G135" i="1"/>
  <c r="G165" i="1" s="1"/>
  <c r="K135" i="1"/>
  <c r="F135" i="1"/>
  <c r="F165" i="1" s="1"/>
  <c r="B8" i="11"/>
  <c r="B7" i="11"/>
  <c r="B6" i="11"/>
  <c r="B15" i="11"/>
  <c r="C15"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28" i="11"/>
  <c r="C16" i="11"/>
  <c r="C17" i="11"/>
  <c r="C18" i="11"/>
  <c r="C19" i="11"/>
  <c r="C20" i="11"/>
  <c r="C21" i="11"/>
  <c r="C22" i="11"/>
  <c r="C23" i="11"/>
  <c r="C24" i="11"/>
  <c r="C25" i="11"/>
  <c r="C26" i="11"/>
  <c r="C27" i="11"/>
  <c r="B57" i="11"/>
  <c r="A57" i="11"/>
  <c r="B56" i="11"/>
  <c r="A56" i="11"/>
  <c r="B55" i="11"/>
  <c r="A55" i="11"/>
  <c r="B54" i="11"/>
  <c r="A54" i="11"/>
  <c r="B53" i="11"/>
  <c r="A53" i="11"/>
  <c r="B52" i="11"/>
  <c r="A52" i="11"/>
  <c r="B51" i="11"/>
  <c r="A51" i="11"/>
  <c r="B50" i="11"/>
  <c r="A50" i="11"/>
  <c r="B49" i="11"/>
  <c r="A49" i="11"/>
  <c r="B48" i="11"/>
  <c r="A48" i="11"/>
  <c r="B47" i="11"/>
  <c r="A47" i="11"/>
  <c r="B46" i="11"/>
  <c r="A46" i="11"/>
  <c r="B45" i="11"/>
  <c r="A45" i="11"/>
  <c r="B44" i="11"/>
  <c r="A44" i="11"/>
  <c r="B43" i="11"/>
  <c r="A43" i="11"/>
  <c r="B42" i="11"/>
  <c r="A42" i="11"/>
  <c r="B41" i="11"/>
  <c r="A41" i="11"/>
  <c r="B40" i="11"/>
  <c r="A40" i="11"/>
  <c r="B39" i="11"/>
  <c r="A39" i="11"/>
  <c r="B38" i="11"/>
  <c r="A38" i="11"/>
  <c r="B37" i="11"/>
  <c r="A37" i="11"/>
  <c r="B36" i="11"/>
  <c r="A36" i="11"/>
  <c r="B35" i="11"/>
  <c r="A35" i="11"/>
  <c r="B34" i="11"/>
  <c r="A34" i="11"/>
  <c r="B33" i="11"/>
  <c r="A33" i="11"/>
  <c r="B32" i="11"/>
  <c r="A32" i="11"/>
  <c r="B31" i="11"/>
  <c r="A31" i="11"/>
  <c r="B30" i="11"/>
  <c r="A30" i="11"/>
  <c r="B29" i="11"/>
  <c r="A29" i="11"/>
  <c r="B28" i="11"/>
  <c r="A28" i="11"/>
  <c r="B27" i="11"/>
  <c r="B26" i="11"/>
  <c r="B25" i="11"/>
  <c r="B24" i="11"/>
  <c r="B23" i="11"/>
  <c r="B22" i="11"/>
  <c r="B21" i="11"/>
  <c r="B20" i="11"/>
  <c r="B19" i="11"/>
  <c r="B18" i="11"/>
  <c r="B17" i="11"/>
  <c r="B16" i="11"/>
  <c r="E15" i="11" l="1"/>
  <c r="E22" i="11"/>
  <c r="E48" i="11"/>
  <c r="E24" i="11"/>
  <c r="E38" i="11"/>
  <c r="E50" i="11"/>
  <c r="E37" i="11"/>
  <c r="E49" i="11"/>
  <c r="E20" i="11"/>
  <c r="E44" i="11"/>
  <c r="E30" i="11"/>
  <c r="E31" i="11"/>
  <c r="E55" i="11"/>
  <c r="E23" i="11"/>
  <c r="E39" i="11"/>
  <c r="E46" i="11"/>
  <c r="E57" i="11" l="1"/>
  <c r="E42" i="11"/>
  <c r="E35" i="11"/>
  <c r="E19" i="11"/>
  <c r="E51" i="11"/>
  <c r="E27" i="11"/>
  <c r="E56" i="11"/>
  <c r="E40" i="11"/>
  <c r="E18" i="11"/>
  <c r="E45" i="11"/>
  <c r="E34" i="11"/>
  <c r="E54" i="11"/>
  <c r="E25" i="11"/>
  <c r="E32" i="11"/>
  <c r="E43" i="11"/>
  <c r="E21" i="11"/>
  <c r="E52" i="11"/>
  <c r="E26" i="11"/>
  <c r="E16" i="11"/>
  <c r="E41" i="11"/>
  <c r="E29" i="11"/>
  <c r="E47" i="11"/>
  <c r="E28" i="11"/>
  <c r="E33" i="11"/>
  <c r="E36" i="11"/>
  <c r="E17" i="11"/>
  <c r="E53" i="11"/>
  <c r="C12" i="8"/>
  <c r="A14" i="8"/>
  <c r="A15" i="8"/>
  <c r="A16" i="8"/>
  <c r="A17" i="8"/>
  <c r="A18" i="8"/>
  <c r="A12" i="8"/>
  <c r="C15" i="8"/>
  <c r="C16" i="8"/>
  <c r="C17" i="8"/>
  <c r="C18" i="8"/>
  <c r="A13" i="8"/>
  <c r="C13" i="8"/>
  <c r="C11" i="8"/>
  <c r="C10" i="8"/>
  <c r="C9" i="8"/>
  <c r="A11" i="8"/>
  <c r="A10" i="8"/>
  <c r="A9" i="8"/>
  <c r="D142" i="1"/>
  <c r="D141" i="1"/>
  <c r="D140" i="1"/>
  <c r="C11" i="4"/>
  <c r="G6" i="3"/>
  <c r="E44" i="1" s="1"/>
  <c r="E45" i="1" s="1"/>
  <c r="A11" i="4" s="1"/>
  <c r="D16" i="11"/>
  <c r="D17" i="11"/>
  <c r="D18" i="11"/>
  <c r="D19" i="11"/>
  <c r="D20" i="11"/>
  <c r="D21" i="11"/>
  <c r="D22" i="11"/>
  <c r="D23" i="11"/>
  <c r="D24" i="11"/>
  <c r="D25" i="11"/>
  <c r="D26" i="11"/>
  <c r="D27" i="11"/>
  <c r="D15" i="11"/>
  <c r="E30" i="1"/>
  <c r="F6" i="3"/>
  <c r="E6" i="3"/>
  <c r="J160" i="1"/>
  <c r="I160" i="1"/>
  <c r="H160" i="1"/>
  <c r="G160" i="1"/>
  <c r="D30" i="1"/>
  <c r="C30" i="1"/>
  <c r="D56" i="11" l="1"/>
  <c r="L35" i="3"/>
  <c r="D52" i="11"/>
  <c r="L31" i="3"/>
  <c r="D48" i="11"/>
  <c r="L27" i="3"/>
  <c r="D44" i="11"/>
  <c r="L23" i="3"/>
  <c r="D40" i="11"/>
  <c r="L19" i="3"/>
  <c r="D36" i="11"/>
  <c r="M15" i="3"/>
  <c r="D32" i="11"/>
  <c r="L11" i="3"/>
  <c r="D57" i="11"/>
  <c r="L36" i="3"/>
  <c r="D53" i="11"/>
  <c r="L32" i="3"/>
  <c r="D49" i="11"/>
  <c r="L28" i="3"/>
  <c r="D45" i="11"/>
  <c r="L24" i="3"/>
  <c r="D41" i="11"/>
  <c r="L20" i="3"/>
  <c r="D37" i="11"/>
  <c r="L16" i="3"/>
  <c r="D33" i="11"/>
  <c r="L12" i="3"/>
  <c r="D29" i="11"/>
  <c r="L8" i="3"/>
  <c r="D55" i="11"/>
  <c r="L34" i="3"/>
  <c r="D51" i="11"/>
  <c r="L30" i="3"/>
  <c r="D47" i="11"/>
  <c r="L26" i="3"/>
  <c r="D43" i="11"/>
  <c r="L22" i="3"/>
  <c r="D39" i="11"/>
  <c r="L18" i="3"/>
  <c r="D35" i="11"/>
  <c r="L14" i="3"/>
  <c r="D31" i="11"/>
  <c r="L10" i="3"/>
  <c r="D28" i="11"/>
  <c r="L7" i="3"/>
  <c r="H44" i="1"/>
  <c r="D54" i="11"/>
  <c r="L33" i="3"/>
  <c r="D50" i="11"/>
  <c r="L29" i="3"/>
  <c r="D46" i="11"/>
  <c r="L25" i="3"/>
  <c r="D42" i="11"/>
  <c r="L21" i="3"/>
  <c r="D38" i="11"/>
  <c r="L17" i="3"/>
  <c r="D34" i="11"/>
  <c r="L13" i="3"/>
  <c r="D30" i="11"/>
  <c r="L9" i="3"/>
  <c r="D143" i="1"/>
  <c r="H24" i="4" s="1"/>
  <c r="H11" i="4"/>
  <c r="D56" i="1"/>
  <c r="K55" i="1"/>
  <c r="J55" i="1"/>
  <c r="I55" i="1"/>
  <c r="H55" i="1"/>
  <c r="G55" i="1"/>
  <c r="F55" i="1"/>
  <c r="K54" i="1"/>
  <c r="J54" i="1"/>
  <c r="I54" i="1"/>
  <c r="H54" i="1"/>
  <c r="G54" i="1"/>
  <c r="F54" i="1"/>
  <c r="K53" i="1"/>
  <c r="J53" i="1"/>
  <c r="I53" i="1"/>
  <c r="H53" i="1"/>
  <c r="G53" i="1"/>
  <c r="F53" i="1"/>
  <c r="K52" i="1"/>
  <c r="J52" i="1"/>
  <c r="I52" i="1"/>
  <c r="H52" i="1"/>
  <c r="G52" i="1"/>
  <c r="F52" i="1"/>
  <c r="K51" i="1"/>
  <c r="J51" i="1"/>
  <c r="I51" i="1"/>
  <c r="H51" i="1"/>
  <c r="G51" i="1"/>
  <c r="F51" i="1"/>
  <c r="J50" i="1"/>
  <c r="I50" i="1"/>
  <c r="H50" i="1"/>
  <c r="G50" i="1"/>
  <c r="A40" i="4"/>
  <c r="B36" i="4"/>
  <c r="C10" i="4"/>
  <c r="C12" i="4"/>
  <c r="C9" i="4"/>
  <c r="D153" i="1"/>
  <c r="H23" i="4" s="1"/>
  <c r="K152" i="1"/>
  <c r="J152" i="1"/>
  <c r="I152" i="1"/>
  <c r="H152" i="1"/>
  <c r="G152" i="1"/>
  <c r="F152" i="1"/>
  <c r="K151" i="1"/>
  <c r="J151" i="1"/>
  <c r="I151" i="1"/>
  <c r="H151" i="1"/>
  <c r="G151" i="1"/>
  <c r="F151" i="1"/>
  <c r="K150" i="1"/>
  <c r="J150" i="1"/>
  <c r="I150" i="1"/>
  <c r="H150" i="1"/>
  <c r="G150" i="1"/>
  <c r="F150" i="1"/>
  <c r="K149" i="1"/>
  <c r="J149" i="1"/>
  <c r="I149" i="1"/>
  <c r="H149" i="1"/>
  <c r="G149" i="1"/>
  <c r="F149" i="1"/>
  <c r="K148" i="1"/>
  <c r="J148" i="1"/>
  <c r="I148" i="1"/>
  <c r="H148" i="1"/>
  <c r="G148" i="1"/>
  <c r="F148" i="1"/>
  <c r="J147" i="1"/>
  <c r="I147" i="1"/>
  <c r="H147" i="1"/>
  <c r="G147" i="1"/>
  <c r="F44" i="1"/>
  <c r="F45" i="1" s="1"/>
  <c r="A12" i="4" s="1"/>
  <c r="D44" i="1"/>
  <c r="D45" i="1" s="1"/>
  <c r="A10" i="4" s="1"/>
  <c r="D128" i="1"/>
  <c r="H22" i="4" s="1"/>
  <c r="K127" i="1"/>
  <c r="J127" i="1"/>
  <c r="I127" i="1"/>
  <c r="H127" i="1"/>
  <c r="G127" i="1"/>
  <c r="F127" i="1"/>
  <c r="K126" i="1"/>
  <c r="J126" i="1"/>
  <c r="I126" i="1"/>
  <c r="H126" i="1"/>
  <c r="G126" i="1"/>
  <c r="F126" i="1"/>
  <c r="K125" i="1"/>
  <c r="J125" i="1"/>
  <c r="I125" i="1"/>
  <c r="H125" i="1"/>
  <c r="G125" i="1"/>
  <c r="F125" i="1"/>
  <c r="K124" i="1"/>
  <c r="J124" i="1"/>
  <c r="I124" i="1"/>
  <c r="H124" i="1"/>
  <c r="G124" i="1"/>
  <c r="F124" i="1"/>
  <c r="K123" i="1"/>
  <c r="J123" i="1"/>
  <c r="I123" i="1"/>
  <c r="H123" i="1"/>
  <c r="G123" i="1"/>
  <c r="F123" i="1"/>
  <c r="K122" i="1"/>
  <c r="J122" i="1"/>
  <c r="I122" i="1"/>
  <c r="H122" i="1"/>
  <c r="G122" i="1"/>
  <c r="F122" i="1"/>
  <c r="K121" i="1"/>
  <c r="J121" i="1"/>
  <c r="I121" i="1"/>
  <c r="H121" i="1"/>
  <c r="G121" i="1"/>
  <c r="F121" i="1"/>
  <c r="K120" i="1"/>
  <c r="J120" i="1"/>
  <c r="I120" i="1"/>
  <c r="H120" i="1"/>
  <c r="G120" i="1"/>
  <c r="F120" i="1"/>
  <c r="K119" i="1"/>
  <c r="J119" i="1"/>
  <c r="I119" i="1"/>
  <c r="H119" i="1"/>
  <c r="G119" i="1"/>
  <c r="F119" i="1"/>
  <c r="K118" i="1"/>
  <c r="J118" i="1"/>
  <c r="I118" i="1"/>
  <c r="H118" i="1"/>
  <c r="G118" i="1"/>
  <c r="F118" i="1"/>
  <c r="K117" i="1"/>
  <c r="J117" i="1"/>
  <c r="I117" i="1"/>
  <c r="H117" i="1"/>
  <c r="G117" i="1"/>
  <c r="F117" i="1"/>
  <c r="K116" i="1"/>
  <c r="J116" i="1"/>
  <c r="I116" i="1"/>
  <c r="H116" i="1"/>
  <c r="G116" i="1"/>
  <c r="F116" i="1"/>
  <c r="K115" i="1"/>
  <c r="J115" i="1"/>
  <c r="I115" i="1"/>
  <c r="H115" i="1"/>
  <c r="G115" i="1"/>
  <c r="F115" i="1"/>
  <c r="K114" i="1"/>
  <c r="J114" i="1"/>
  <c r="I114" i="1"/>
  <c r="H114" i="1"/>
  <c r="G114" i="1"/>
  <c r="F114" i="1"/>
  <c r="K113" i="1"/>
  <c r="J113" i="1"/>
  <c r="I113" i="1"/>
  <c r="H113" i="1"/>
  <c r="G113" i="1"/>
  <c r="F113" i="1"/>
  <c r="K112" i="1"/>
  <c r="J112" i="1"/>
  <c r="I112" i="1"/>
  <c r="H112" i="1"/>
  <c r="G112" i="1"/>
  <c r="F112" i="1"/>
  <c r="K111" i="1"/>
  <c r="J111" i="1"/>
  <c r="I111" i="1"/>
  <c r="H111" i="1"/>
  <c r="G111" i="1"/>
  <c r="F111" i="1"/>
  <c r="K110" i="1"/>
  <c r="J110" i="1"/>
  <c r="I110" i="1"/>
  <c r="H110" i="1"/>
  <c r="G110" i="1"/>
  <c r="F110" i="1"/>
  <c r="K109" i="1"/>
  <c r="J109" i="1"/>
  <c r="I109" i="1"/>
  <c r="H109" i="1"/>
  <c r="G109" i="1"/>
  <c r="F109" i="1"/>
  <c r="K108" i="1"/>
  <c r="J108" i="1"/>
  <c r="I108" i="1"/>
  <c r="H108" i="1"/>
  <c r="G108" i="1"/>
  <c r="F108" i="1"/>
  <c r="J107" i="1"/>
  <c r="I107" i="1"/>
  <c r="H107" i="1"/>
  <c r="G107" i="1"/>
  <c r="F84" i="1"/>
  <c r="G84" i="1"/>
  <c r="H84" i="1"/>
  <c r="I84" i="1"/>
  <c r="J84" i="1"/>
  <c r="K84" i="1"/>
  <c r="F85" i="1"/>
  <c r="G85" i="1"/>
  <c r="H85" i="1"/>
  <c r="I85" i="1"/>
  <c r="J85" i="1"/>
  <c r="K85" i="1"/>
  <c r="F86" i="1"/>
  <c r="G86" i="1"/>
  <c r="H86" i="1"/>
  <c r="I86" i="1"/>
  <c r="J86" i="1"/>
  <c r="K86" i="1"/>
  <c r="F87" i="1"/>
  <c r="G87" i="1"/>
  <c r="H87" i="1"/>
  <c r="I87" i="1"/>
  <c r="J87" i="1"/>
  <c r="K87" i="1"/>
  <c r="F88" i="1"/>
  <c r="G88" i="1"/>
  <c r="H88" i="1"/>
  <c r="I88" i="1"/>
  <c r="J88" i="1"/>
  <c r="K88" i="1"/>
  <c r="F89" i="1"/>
  <c r="G89" i="1"/>
  <c r="H89" i="1"/>
  <c r="I89" i="1"/>
  <c r="J89" i="1"/>
  <c r="K89" i="1"/>
  <c r="F90" i="1"/>
  <c r="G90" i="1"/>
  <c r="H90" i="1"/>
  <c r="I90" i="1"/>
  <c r="J90" i="1"/>
  <c r="K90" i="1"/>
  <c r="F91" i="1"/>
  <c r="G91" i="1"/>
  <c r="H91" i="1"/>
  <c r="I91" i="1"/>
  <c r="J91" i="1"/>
  <c r="K91" i="1"/>
  <c r="F92" i="1"/>
  <c r="G92" i="1"/>
  <c r="H92" i="1"/>
  <c r="I92" i="1"/>
  <c r="J92" i="1"/>
  <c r="K92" i="1"/>
  <c r="F93" i="1"/>
  <c r="G93" i="1"/>
  <c r="H93" i="1"/>
  <c r="I93" i="1"/>
  <c r="J93" i="1"/>
  <c r="K93" i="1"/>
  <c r="F94" i="1"/>
  <c r="G94" i="1"/>
  <c r="H94" i="1"/>
  <c r="I94" i="1"/>
  <c r="J94" i="1"/>
  <c r="K94" i="1"/>
  <c r="F95" i="1"/>
  <c r="G95" i="1"/>
  <c r="H95" i="1"/>
  <c r="I95" i="1"/>
  <c r="J95" i="1"/>
  <c r="K95" i="1"/>
  <c r="F96" i="1"/>
  <c r="G96" i="1"/>
  <c r="H96" i="1"/>
  <c r="I96" i="1"/>
  <c r="J96" i="1"/>
  <c r="K96" i="1"/>
  <c r="F97" i="1"/>
  <c r="G97" i="1"/>
  <c r="H97" i="1"/>
  <c r="I97" i="1"/>
  <c r="J97" i="1"/>
  <c r="K97" i="1"/>
  <c r="F98" i="1"/>
  <c r="G98" i="1"/>
  <c r="H98" i="1"/>
  <c r="I98" i="1"/>
  <c r="J98" i="1"/>
  <c r="K98" i="1"/>
  <c r="D103" i="1"/>
  <c r="K102" i="1"/>
  <c r="J102" i="1"/>
  <c r="I102" i="1"/>
  <c r="H102" i="1"/>
  <c r="G102" i="1"/>
  <c r="F102" i="1"/>
  <c r="K101" i="1"/>
  <c r="J101" i="1"/>
  <c r="I101" i="1"/>
  <c r="H101" i="1"/>
  <c r="G101" i="1"/>
  <c r="F101" i="1"/>
  <c r="K100" i="1"/>
  <c r="J100" i="1"/>
  <c r="I100" i="1"/>
  <c r="H100" i="1"/>
  <c r="G100" i="1"/>
  <c r="F100" i="1"/>
  <c r="K99" i="1"/>
  <c r="J99" i="1"/>
  <c r="I99" i="1"/>
  <c r="H99" i="1"/>
  <c r="G99" i="1"/>
  <c r="F99" i="1"/>
  <c r="K83" i="1"/>
  <c r="J83" i="1"/>
  <c r="I83" i="1"/>
  <c r="H83" i="1"/>
  <c r="G83" i="1"/>
  <c r="F83" i="1"/>
  <c r="J82" i="1"/>
  <c r="I82" i="1"/>
  <c r="H82" i="1"/>
  <c r="G82" i="1"/>
  <c r="F74" i="1"/>
  <c r="G74" i="1"/>
  <c r="H74" i="1"/>
  <c r="I74" i="1"/>
  <c r="J74" i="1"/>
  <c r="K74" i="1"/>
  <c r="F64" i="1"/>
  <c r="G64" i="1"/>
  <c r="H64" i="1"/>
  <c r="I64" i="1"/>
  <c r="J64" i="1"/>
  <c r="K64" i="1"/>
  <c r="F62" i="1"/>
  <c r="G62" i="1"/>
  <c r="H62" i="1"/>
  <c r="I62" i="1"/>
  <c r="J62" i="1"/>
  <c r="K62" i="1"/>
  <c r="F63" i="1"/>
  <c r="G63" i="1"/>
  <c r="H63" i="1"/>
  <c r="I63" i="1"/>
  <c r="J63" i="1"/>
  <c r="K63" i="1"/>
  <c r="F65" i="1"/>
  <c r="G65" i="1"/>
  <c r="H65" i="1"/>
  <c r="I65" i="1"/>
  <c r="J65" i="1"/>
  <c r="K65" i="1"/>
  <c r="D66" i="1"/>
  <c r="F43" i="11" s="1"/>
  <c r="H21" i="4" l="1"/>
  <c r="M103" i="1"/>
  <c r="L15" i="3"/>
  <c r="K44" i="1" s="1"/>
  <c r="J44" i="1"/>
  <c r="F57" i="11"/>
  <c r="F54" i="11"/>
  <c r="F52" i="11"/>
  <c r="F34" i="11"/>
  <c r="F21" i="11"/>
  <c r="F53" i="11"/>
  <c r="F32" i="11"/>
  <c r="F51" i="11"/>
  <c r="F29" i="11"/>
  <c r="F42" i="11"/>
  <c r="F26" i="11"/>
  <c r="F33" i="11"/>
  <c r="E13" i="8"/>
  <c r="E12" i="8"/>
  <c r="H19" i="4"/>
  <c r="G32" i="4" s="1"/>
  <c r="B12" i="11"/>
  <c r="F49" i="11"/>
  <c r="F37" i="11"/>
  <c r="F50" i="11"/>
  <c r="F55" i="11"/>
  <c r="F44" i="11"/>
  <c r="F15" i="11"/>
  <c r="F24" i="11"/>
  <c r="F48" i="11"/>
  <c r="F22" i="11"/>
  <c r="F20" i="11"/>
  <c r="F30" i="11"/>
  <c r="E10" i="8"/>
  <c r="F39" i="11"/>
  <c r="F31" i="11"/>
  <c r="F46" i="11"/>
  <c r="F38" i="11"/>
  <c r="F23" i="11"/>
  <c r="F18" i="11"/>
  <c r="F36" i="11"/>
  <c r="F27" i="11"/>
  <c r="F47" i="11"/>
  <c r="F35" i="11"/>
  <c r="F16" i="11"/>
  <c r="F19" i="11"/>
  <c r="F25" i="11"/>
  <c r="F40" i="11"/>
  <c r="F45" i="11"/>
  <c r="F17" i="11"/>
  <c r="F56" i="11"/>
  <c r="F28" i="11"/>
  <c r="F41" i="11"/>
  <c r="H15" i="4"/>
  <c r="G153" i="1"/>
  <c r="G166" i="1" s="1"/>
  <c r="K153" i="1"/>
  <c r="H153" i="1"/>
  <c r="F128" i="1"/>
  <c r="J128" i="1"/>
  <c r="G128" i="1"/>
  <c r="K128" i="1"/>
  <c r="F56" i="1"/>
  <c r="J56" i="1"/>
  <c r="H128" i="1"/>
  <c r="F153" i="1"/>
  <c r="J153" i="1"/>
  <c r="I153" i="1"/>
  <c r="H10" i="4"/>
  <c r="F103" i="1"/>
  <c r="F163" i="1" s="1"/>
  <c r="I128" i="1"/>
  <c r="J103" i="1"/>
  <c r="J163" i="1" s="1"/>
  <c r="I103" i="1"/>
  <c r="I163" i="1" s="1"/>
  <c r="G103" i="1"/>
  <c r="G163" i="1" s="1"/>
  <c r="K103" i="1"/>
  <c r="I56" i="1"/>
  <c r="K56" i="1"/>
  <c r="G56" i="1"/>
  <c r="H56" i="1"/>
  <c r="H12" i="4"/>
  <c r="H103" i="1"/>
  <c r="H163" i="1" s="1"/>
  <c r="D77" i="1"/>
  <c r="H20" i="4" s="1"/>
  <c r="F75" i="1"/>
  <c r="G75" i="1"/>
  <c r="H75" i="1"/>
  <c r="I75" i="1"/>
  <c r="J75" i="1"/>
  <c r="K75" i="1"/>
  <c r="F76" i="1"/>
  <c r="G76" i="1"/>
  <c r="H76" i="1"/>
  <c r="I76" i="1"/>
  <c r="J76" i="1"/>
  <c r="K76" i="1"/>
  <c r="K73" i="1"/>
  <c r="J73" i="1"/>
  <c r="I73" i="1"/>
  <c r="H73" i="1"/>
  <c r="G73" i="1"/>
  <c r="F73" i="1"/>
  <c r="K72" i="1"/>
  <c r="J72" i="1"/>
  <c r="I72" i="1"/>
  <c r="H72" i="1"/>
  <c r="G72" i="1"/>
  <c r="F72" i="1"/>
  <c r="J71" i="1"/>
  <c r="I71" i="1"/>
  <c r="H71" i="1"/>
  <c r="G71" i="1"/>
  <c r="B21" i="1"/>
  <c r="K61" i="1"/>
  <c r="K66" i="1" s="1"/>
  <c r="J61" i="1"/>
  <c r="J66" i="1" s="1"/>
  <c r="J161" i="1" s="1"/>
  <c r="I61" i="1"/>
  <c r="I66" i="1" s="1"/>
  <c r="I161" i="1" s="1"/>
  <c r="H61" i="1"/>
  <c r="H66" i="1" s="1"/>
  <c r="H161" i="1" s="1"/>
  <c r="G61" i="1"/>
  <c r="G66" i="1" s="1"/>
  <c r="G161" i="1" s="1"/>
  <c r="F61" i="1"/>
  <c r="F66" i="1" s="1"/>
  <c r="F161" i="1" s="1"/>
  <c r="I60" i="1"/>
  <c r="H60" i="1"/>
  <c r="G60" i="1"/>
  <c r="J60" i="1"/>
  <c r="H25" i="4" l="1"/>
  <c r="G31" i="4"/>
  <c r="F160" i="1"/>
  <c r="F132" i="1"/>
  <c r="C14" i="8"/>
  <c r="E11" i="8"/>
  <c r="F164" i="1"/>
  <c r="I166" i="1"/>
  <c r="H166" i="1"/>
  <c r="J166" i="1"/>
  <c r="F166" i="1"/>
  <c r="F169" i="1"/>
  <c r="J164" i="1"/>
  <c r="I164" i="1"/>
  <c r="H164" i="1"/>
  <c r="G164" i="1"/>
  <c r="J169" i="1"/>
  <c r="H169" i="1"/>
  <c r="G169" i="1"/>
  <c r="I169" i="1"/>
  <c r="F71" i="1"/>
  <c r="F147" i="1"/>
  <c r="F107" i="1"/>
  <c r="F50" i="1"/>
  <c r="F82" i="1"/>
  <c r="J77" i="1"/>
  <c r="F77" i="1"/>
  <c r="I77" i="1"/>
  <c r="H77" i="1"/>
  <c r="K77" i="1"/>
  <c r="G77" i="1"/>
  <c r="F60" i="1"/>
  <c r="C44" i="1"/>
  <c r="K32" i="1"/>
  <c r="K33" i="1"/>
  <c r="K37" i="1"/>
  <c r="K38" i="1"/>
  <c r="K39" i="1"/>
  <c r="K41" i="1"/>
  <c r="K31" i="1"/>
  <c r="J34" i="1"/>
  <c r="J35" i="1"/>
  <c r="J36" i="1"/>
  <c r="J38" i="1"/>
  <c r="J40" i="1"/>
  <c r="J42" i="1"/>
  <c r="J43" i="1"/>
  <c r="J32" i="1"/>
  <c r="J33" i="1"/>
  <c r="K34" i="1"/>
  <c r="K35" i="1"/>
  <c r="K36" i="1"/>
  <c r="J37" i="1"/>
  <c r="J39" i="1"/>
  <c r="K40" i="1"/>
  <c r="J41" i="1"/>
  <c r="K42" i="1"/>
  <c r="K43" i="1"/>
  <c r="J31" i="1"/>
  <c r="I162" i="1" l="1"/>
  <c r="I167" i="1" s="1"/>
  <c r="I171" i="1" s="1"/>
  <c r="F162" i="1"/>
  <c r="F167" i="1" s="1"/>
  <c r="J162" i="1"/>
  <c r="J167" i="1" s="1"/>
  <c r="G162" i="1"/>
  <c r="G167" i="1" s="1"/>
  <c r="H162" i="1"/>
  <c r="H167" i="1" s="1"/>
  <c r="H171" i="1" s="1"/>
  <c r="K45" i="1"/>
  <c r="C45" i="1"/>
  <c r="J45" i="1"/>
  <c r="B10" i="11" l="1"/>
  <c r="A9" i="4"/>
  <c r="G171" i="1"/>
  <c r="I22" i="1" s="1"/>
  <c r="E15" i="8" s="1"/>
  <c r="I23" i="1"/>
  <c r="E16" i="8" s="1"/>
  <c r="I24" i="1"/>
  <c r="E17" i="8" s="1"/>
  <c r="J171" i="1"/>
  <c r="I25" i="1" s="1"/>
  <c r="E18" i="8" s="1"/>
  <c r="F168" i="1"/>
  <c r="H45" i="1"/>
  <c r="C30" i="4" l="1"/>
  <c r="C33" i="4" s="1"/>
  <c r="C31" i="4"/>
  <c r="H9" i="4"/>
  <c r="F171" i="1"/>
  <c r="I21" i="1" s="1"/>
  <c r="E9" i="8"/>
  <c r="B11" i="11"/>
  <c r="C32" i="4" l="1"/>
  <c r="H14" i="4"/>
  <c r="H16" i="4" s="1"/>
  <c r="I26" i="1"/>
  <c r="E14" i="8"/>
  <c r="H27" i="4" l="1"/>
  <c r="G30" i="4"/>
</calcChain>
</file>

<file path=xl/sharedStrings.xml><?xml version="1.0" encoding="utf-8"?>
<sst xmlns="http://schemas.openxmlformats.org/spreadsheetml/2006/main" count="252" uniqueCount="149">
  <si>
    <t>KFUM-Spejderne i Danmark</t>
  </si>
  <si>
    <t>Sct. Georg Distrikt</t>
  </si>
  <si>
    <t>Regnskab for arrangement</t>
  </si>
  <si>
    <t>Dato:</t>
  </si>
  <si>
    <t>Arrangement:</t>
  </si>
  <si>
    <t>Sted:</t>
  </si>
  <si>
    <t>Deltagere:</t>
  </si>
  <si>
    <t>Bolund Gruppe</t>
  </si>
  <si>
    <t>Borup Gruppe</t>
  </si>
  <si>
    <t>Walburris Gruppe</t>
  </si>
  <si>
    <t>Jyllinge Gruppe</t>
  </si>
  <si>
    <t>Karlslunde Gruppe</t>
  </si>
  <si>
    <t>Lejre Gruppe</t>
  </si>
  <si>
    <t>Roskilde Gruppe</t>
  </si>
  <si>
    <t>Svogerslev Gruppe</t>
  </si>
  <si>
    <t>Tune Gruppe</t>
  </si>
  <si>
    <t>Vindinge Gruppe</t>
  </si>
  <si>
    <t>Sct. Jørgen/2. Roskilde Gruppe</t>
  </si>
  <si>
    <t>Trekroner Gruppe</t>
  </si>
  <si>
    <t>Skuldelev 2 Gruppe</t>
  </si>
  <si>
    <t>Betaling</t>
  </si>
  <si>
    <t>A</t>
  </si>
  <si>
    <t>Arrangør</t>
  </si>
  <si>
    <t>Kasserer</t>
  </si>
  <si>
    <t>Korps</t>
  </si>
  <si>
    <t>Enhed</t>
  </si>
  <si>
    <t>E-mail</t>
  </si>
  <si>
    <t>Kontaktperson</t>
  </si>
  <si>
    <t>Pris</t>
  </si>
  <si>
    <t>I alt</t>
  </si>
  <si>
    <t>Bilag</t>
  </si>
  <si>
    <t>Tekst</t>
  </si>
  <si>
    <t>Beløb</t>
  </si>
  <si>
    <t>Disse har haft udlæg:</t>
  </si>
  <si>
    <t>B</t>
  </si>
  <si>
    <t>C</t>
  </si>
  <si>
    <t>D</t>
  </si>
  <si>
    <t>E</t>
  </si>
  <si>
    <t>Navn</t>
  </si>
  <si>
    <t>Bank</t>
  </si>
  <si>
    <t>*) "Betaling til" udfyldes med A for Arrangøren, hvis deltagerbetalingen er modtaget kontant, ellers med K for kasserer, hvis enheden betaler direkte til distriktskasserer</t>
  </si>
  <si>
    <t>Afregnes</t>
  </si>
  <si>
    <t>Afregning</t>
  </si>
  <si>
    <t>K - Kasserer</t>
  </si>
  <si>
    <t>#</t>
  </si>
  <si>
    <t>Udgifter - Transport</t>
  </si>
  <si>
    <t>Transportudgifter i alt</t>
  </si>
  <si>
    <t>Deltagerbetaling, leder</t>
  </si>
  <si>
    <t>Deltagertype</t>
  </si>
  <si>
    <t>Deltagertantal:</t>
  </si>
  <si>
    <t>Ansvarlig arrangør</t>
  </si>
  <si>
    <t>Udgifter - Aktivitet</t>
  </si>
  <si>
    <t>Forplejning i alt</t>
  </si>
  <si>
    <t>Udgifter - Forplejning</t>
  </si>
  <si>
    <t>Deltagerantal</t>
  </si>
  <si>
    <t>Eksterne deltagere fra særskilt ark</t>
  </si>
  <si>
    <t>Udgifter - Andet</t>
  </si>
  <si>
    <t>Andre udgifter i alt</t>
  </si>
  <si>
    <t>ledere</t>
  </si>
  <si>
    <t>Deltagerafgift i alt</t>
  </si>
  <si>
    <t>Andre indtægter</t>
  </si>
  <si>
    <t>Indtægter i alt</t>
  </si>
  <si>
    <t>Udgifter - Hytte/lejrplads:</t>
  </si>
  <si>
    <t>Hytte/lejrpladsudgifter i alt</t>
  </si>
  <si>
    <t>Hytte/lejrplads</t>
  </si>
  <si>
    <t>Transport</t>
  </si>
  <si>
    <t>Aktivitet</t>
  </si>
  <si>
    <t>Forplejning</t>
  </si>
  <si>
    <t>Andre udgifter</t>
  </si>
  <si>
    <t>Udgifter i alt</t>
  </si>
  <si>
    <t>Regnskab for distriktsarrangement:</t>
  </si>
  <si>
    <t>Regnskab afsluttet (dato)</t>
  </si>
  <si>
    <t>Godkendt af distriktschef/distriktets økonomiansvarlige:</t>
  </si>
  <si>
    <t>Signatur:</t>
  </si>
  <si>
    <t>(A/K)*</t>
  </si>
  <si>
    <t>Betaling til</t>
  </si>
  <si>
    <t>Øvrige indtægter i alt</t>
  </si>
  <si>
    <t>Resultat</t>
  </si>
  <si>
    <t>Hytteleje pr. deltager</t>
  </si>
  <si>
    <t>Forplejning pr. deltager</t>
  </si>
  <si>
    <t>Deltagerantal (excl. ledere)</t>
  </si>
  <si>
    <t>Aktivitetsudgifter i alt</t>
  </si>
  <si>
    <t>4. ledere</t>
  </si>
  <si>
    <t>Afregnes i alt</t>
  </si>
  <si>
    <t>Udlæg i alt</t>
  </si>
  <si>
    <t>Deltagerafgifter betalt kontant til arrangør</t>
  </si>
  <si>
    <t>Modtager*</t>
  </si>
  <si>
    <t>Udlæg**</t>
  </si>
  <si>
    <t>Deltagere fra enheder udenfor distriktet</t>
  </si>
  <si>
    <t>Deltagerbetaling, 3</t>
  </si>
  <si>
    <t>Deltagerbetaling, 1</t>
  </si>
  <si>
    <t>Deltagerbetaling, 2</t>
  </si>
  <si>
    <t>Antal</t>
  </si>
  <si>
    <t>Mærke</t>
  </si>
  <si>
    <t>Stk. pris</t>
  </si>
  <si>
    <t>BL/BA-mærker</t>
  </si>
  <si>
    <t>Distriktsweekend</t>
  </si>
  <si>
    <t>Mærkeforbrug i alt</t>
  </si>
  <si>
    <t>Mærker fra distriktets lager***</t>
  </si>
  <si>
    <t>Afregning af udlæg</t>
  </si>
  <si>
    <t>Kontering af distriktsarrangement:</t>
  </si>
  <si>
    <t>Dato</t>
  </si>
  <si>
    <t>Afstemningskto.</t>
  </si>
  <si>
    <t>Konto</t>
  </si>
  <si>
    <t>Debitorer</t>
  </si>
  <si>
    <t>Kreditorer</t>
  </si>
  <si>
    <t>TEST</t>
  </si>
  <si>
    <t>KFUM-Spejderne</t>
  </si>
  <si>
    <t>Deltagere</t>
  </si>
  <si>
    <t>Deltagere i alt:</t>
  </si>
  <si>
    <t>Regnskab for lokale- og lejrpladsudgifter ved distriktsarrangement</t>
  </si>
  <si>
    <t>Udgifter</t>
  </si>
  <si>
    <t>Indtægter</t>
  </si>
  <si>
    <t>Vejledning til regnskabsskema</t>
  </si>
  <si>
    <t>Udfyld kun de gule felter. Alle andre felter er låst og opdateres automatisk.</t>
  </si>
  <si>
    <t>Deltagerafgift alt:</t>
  </si>
  <si>
    <t>Lokaleudgifter i alt:</t>
  </si>
  <si>
    <t>Udbetalt a conto</t>
  </si>
  <si>
    <t>Modtaget a conto</t>
  </si>
  <si>
    <t>*) "Modtager" udfyldes med A-E (eller med K for kasserer, hvis der er betalt direkte til distriktskasserer)</t>
  </si>
  <si>
    <t>**) "Udlæg" udfyldes med bogstav, der svarer til den der har haft udlægget eller med K for kasserer, hvis regning betales af distriktskasserer</t>
  </si>
  <si>
    <t>Anfør gerne e-mail og altid bankoplysninger, på den/de person(er) som skal have udlæg refunderet</t>
  </si>
  <si>
    <t xml:space="preserve">   = Den person som aflægger regnskab for arrangementet. Vil nedenfor figurere som "A"</t>
  </si>
  <si>
    <t xml:space="preserve">  =  Dato for aflevering af regnskab til kasserer</t>
  </si>
  <si>
    <t>Mærker i alt</t>
  </si>
  <si>
    <t>Udgifter - Mærker indkøbt til arrangementet</t>
  </si>
  <si>
    <t>***) Kun mærker der tages fra distriktets lager noteres her. Mærker indkøbt til arrangementet noteres ovenfor</t>
  </si>
  <si>
    <t>Mærker</t>
  </si>
  <si>
    <t>I arket "1. Grunddata" tastes alle  regnskabsoplysninger om arrangementet. 
Arket "2. Eksterne deltagere benytets kun hvis der deltager enheder, som ikke er fra Sct. Georgs Distrikt.
Når skemaerne er udfyldt udskrives "1. Grunddata" og "3. Regnskab".  Kun hvis der er tastet eksterne deltagere i ark "2. Eksterne deltagere" udskrives dette.
Regnskabsarket (3) underskrives af den ansvarlige arrangør og af distriktets økonomiansvalige /distriktschefen. Afleveres til kasserer sammen med alle bilag senest en måned efter arrangementets afholdelse.
Ark 4 hyttelejefordeling udskrives af distriktskasserer og sendes til gruppekasserere for evt. kommunal refusion.</t>
  </si>
  <si>
    <t>Deltagerbetaling</t>
  </si>
  <si>
    <t>Andel af lokaleudgifter</t>
  </si>
  <si>
    <t xml:space="preserve">   Angiv evt. deltagertyper, f.eks. "bæver", "ulv", "spejder" etc. hvis man ønsker at tydeliggøre</t>
  </si>
  <si>
    <t xml:space="preserve">   deltagerne gennem hele regnskabet eller hvis der er differentierede deltagerpriser.</t>
  </si>
  <si>
    <t>deltager</t>
  </si>
  <si>
    <t xml:space="preserve">   Fra og til dato i hvert sit felt (tastes i formatet D/M/ÅÅ)</t>
  </si>
  <si>
    <t>hold</t>
  </si>
  <si>
    <t>Kontant</t>
  </si>
  <si>
    <t>Sæt "x" for kontant betaling til arrangøren</t>
  </si>
  <si>
    <t>Betaling pr. tilmeldt hold eller lign.</t>
  </si>
  <si>
    <t xml:space="preserve">   Angiv beløb for lederbetaling (også hvis den er 0)</t>
  </si>
  <si>
    <t>Bilag nr.</t>
  </si>
  <si>
    <t>Deltagerbetaling m.m.</t>
  </si>
  <si>
    <t>Ture og lejre, udgifter</t>
  </si>
  <si>
    <t>Hytte/Lejrplads</t>
  </si>
  <si>
    <t>Nøgletal:</t>
  </si>
  <si>
    <t>Kontering:</t>
  </si>
  <si>
    <t>11xx</t>
  </si>
  <si>
    <t>33xx</t>
  </si>
  <si>
    <t xml:space="preserve">   Hvis ikke det har noget formål at differentiere kan man blot udfylde "Deltagerbetaling,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</si>
</sst>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 dd/mm/yyyy"/>
    <numFmt numFmtId="165" formatCode="&quot;kr.&quot;\ #,##0.00"/>
    <numFmt numFmtId="166" formatCode="[$-406]d\.\ mmmm\ yyyy;@"/>
    <numFmt numFmtId="167" formatCode="0.0%"/>
    <numFmt numFmtId="168" formatCode="&quot;à &quot;#,##0.00"/>
  </numFmts>
  <fonts count="9" x14ac:knownFonts="1">
    <font>
      <sz val="11"/>
      <color theme="1"/>
      <name val="Calibri"/>
      <family val="2"/>
      <scheme val="minor"/>
    </font>
    <font>
      <sz val="11"/>
      <color rgb="FFFF0000"/>
      <name val="Calibri"/>
      <family val="2"/>
      <scheme val="minor"/>
    </font>
    <font>
      <b/>
      <sz val="11"/>
      <color theme="1"/>
      <name val="Calibri"/>
      <family val="2"/>
      <scheme val="minor"/>
    </font>
    <font>
      <sz val="8"/>
      <color theme="1"/>
      <name val="Calibri"/>
      <family val="2"/>
      <scheme val="minor"/>
    </font>
    <font>
      <b/>
      <sz val="14"/>
      <color rgb="FFFF0000"/>
      <name val="Calibri"/>
      <family val="2"/>
      <scheme val="minor"/>
    </font>
    <font>
      <sz val="11"/>
      <color theme="1"/>
      <name val="Calibri"/>
      <family val="2"/>
      <scheme val="minor"/>
    </font>
    <font>
      <u/>
      <sz val="11"/>
      <color theme="1"/>
      <name val="Calibri"/>
      <family val="2"/>
      <scheme val="minor"/>
    </font>
    <font>
      <sz val="9"/>
      <color rgb="FFFF0000"/>
      <name val="Calibri"/>
      <family val="2"/>
      <scheme val="minor"/>
    </font>
    <font>
      <b/>
      <sz val="11"/>
      <color rgb="FFFF0000"/>
      <name val="Calibri"/>
      <family val="2"/>
      <scheme val="minor"/>
    </font>
  </fonts>
  <fills count="4">
    <fill>
      <patternFill patternType="none"/>
    </fill>
    <fill>
      <patternFill patternType="gray125"/>
    </fill>
    <fill>
      <patternFill patternType="solid">
        <fgColor rgb="FFFFFF66"/>
        <bgColor indexed="64"/>
      </patternFill>
    </fill>
    <fill>
      <patternFill patternType="solid">
        <fgColor theme="0" tint="-0.249977111117893"/>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5" fillId="0" borderId="0" applyFont="0" applyFill="0" applyBorder="0" applyAlignment="0" applyProtection="0"/>
  </cellStyleXfs>
  <cellXfs count="119">
    <xf numFmtId="0" fontId="0" fillId="0" borderId="0" xfId="0"/>
    <xf numFmtId="4" fontId="0" fillId="0" borderId="2" xfId="0" applyNumberFormat="1" applyBorder="1" applyProtection="1"/>
    <xf numFmtId="0" fontId="0" fillId="0" borderId="0" xfId="0" applyProtection="1"/>
    <xf numFmtId="0" fontId="2" fillId="0" borderId="0" xfId="0" applyFont="1" applyProtection="1"/>
    <xf numFmtId="0" fontId="0" fillId="0" borderId="0" xfId="0" applyFont="1" applyProtection="1"/>
    <xf numFmtId="0" fontId="0" fillId="0" borderId="1" xfId="0" applyBorder="1" applyProtection="1"/>
    <xf numFmtId="0" fontId="0" fillId="0" borderId="3" xfId="0" applyBorder="1" applyProtection="1"/>
    <xf numFmtId="0" fontId="1" fillId="0" borderId="0" xfId="0" applyFont="1" applyProtection="1"/>
    <xf numFmtId="0" fontId="2" fillId="0" borderId="4" xfId="0" applyFont="1" applyBorder="1" applyProtection="1"/>
    <xf numFmtId="0" fontId="0" fillId="0" borderId="2" xfId="0" applyFont="1" applyBorder="1" applyProtection="1"/>
    <xf numFmtId="0" fontId="0" fillId="0" borderId="2" xfId="0" applyBorder="1" applyProtection="1"/>
    <xf numFmtId="0" fontId="0" fillId="0" borderId="5" xfId="0" applyBorder="1" applyProtection="1"/>
    <xf numFmtId="0" fontId="2" fillId="0" borderId="2" xfId="0" applyFont="1" applyBorder="1" applyProtection="1"/>
    <xf numFmtId="0" fontId="2" fillId="0" borderId="5" xfId="0" applyFont="1" applyBorder="1" applyProtection="1"/>
    <xf numFmtId="0" fontId="2" fillId="0" borderId="2" xfId="0" applyFont="1" applyBorder="1" applyAlignment="1" applyProtection="1">
      <alignment horizontal="right"/>
    </xf>
    <xf numFmtId="0" fontId="2" fillId="0" borderId="3" xfId="0" applyFont="1" applyBorder="1" applyAlignment="1" applyProtection="1">
      <alignment horizontal="center"/>
    </xf>
    <xf numFmtId="0" fontId="0" fillId="2" borderId="2" xfId="0" applyFill="1" applyBorder="1" applyProtection="1">
      <protection locked="0"/>
    </xf>
    <xf numFmtId="3" fontId="0" fillId="2" borderId="2" xfId="0" applyNumberFormat="1" applyFill="1" applyBorder="1" applyProtection="1">
      <protection locked="0"/>
    </xf>
    <xf numFmtId="0" fontId="0" fillId="0" borderId="0" xfId="0" applyAlignment="1" applyProtection="1">
      <alignment horizontal="right"/>
    </xf>
    <xf numFmtId="4" fontId="0" fillId="0" borderId="0" xfId="0" applyNumberFormat="1" applyProtection="1"/>
    <xf numFmtId="0" fontId="0" fillId="0" borderId="6" xfId="0" applyBorder="1" applyProtection="1"/>
    <xf numFmtId="4" fontId="0" fillId="0" borderId="6" xfId="0" applyNumberFormat="1" applyBorder="1" applyProtection="1"/>
    <xf numFmtId="4" fontId="2" fillId="0" borderId="0" xfId="0" applyNumberFormat="1" applyFont="1" applyProtection="1"/>
    <xf numFmtId="3" fontId="0" fillId="0" borderId="0" xfId="0" applyNumberFormat="1" applyProtection="1"/>
    <xf numFmtId="4" fontId="0" fillId="2" borderId="2" xfId="0" applyNumberFormat="1" applyFill="1" applyBorder="1" applyProtection="1">
      <protection locked="0"/>
    </xf>
    <xf numFmtId="0" fontId="0" fillId="2" borderId="2" xfId="0" quotePrefix="1" applyFill="1" applyBorder="1" applyAlignment="1" applyProtection="1">
      <alignment horizontal="center"/>
      <protection locked="0"/>
    </xf>
    <xf numFmtId="0" fontId="3" fillId="0" borderId="0" xfId="0" applyFont="1" applyProtection="1"/>
    <xf numFmtId="0" fontId="2" fillId="0" borderId="3" xfId="0" applyFont="1" applyBorder="1" applyProtection="1"/>
    <xf numFmtId="0" fontId="2" fillId="0" borderId="5" xfId="0" applyFont="1" applyBorder="1" applyAlignment="1" applyProtection="1">
      <alignment horizontal="right"/>
    </xf>
    <xf numFmtId="0" fontId="2" fillId="0" borderId="2" xfId="0" applyFont="1" applyBorder="1" applyAlignment="1" applyProtection="1">
      <alignment horizontal="center"/>
    </xf>
    <xf numFmtId="4" fontId="2" fillId="0" borderId="2" xfId="0" applyNumberFormat="1" applyFont="1" applyBorder="1" applyProtection="1"/>
    <xf numFmtId="0" fontId="0" fillId="0" borderId="0" xfId="0" quotePrefix="1" applyBorder="1" applyAlignment="1" applyProtection="1">
      <alignment horizontal="center"/>
    </xf>
    <xf numFmtId="4" fontId="0" fillId="0" borderId="2" xfId="0" applyNumberFormat="1" applyFont="1" applyBorder="1" applyProtection="1"/>
    <xf numFmtId="0" fontId="2" fillId="0" borderId="0" xfId="0" applyFont="1" applyBorder="1" applyProtection="1"/>
    <xf numFmtId="4" fontId="2" fillId="0" borderId="0" xfId="0" applyNumberFormat="1" applyFont="1" applyBorder="1" applyProtection="1"/>
    <xf numFmtId="4" fontId="0" fillId="0" borderId="0" xfId="0" applyNumberFormat="1" applyFont="1" applyBorder="1" applyProtection="1"/>
    <xf numFmtId="0" fontId="0" fillId="0" borderId="0" xfId="0" quotePrefix="1" applyAlignment="1" applyProtection="1">
      <alignment horizontal="center"/>
    </xf>
    <xf numFmtId="14" fontId="0" fillId="2" borderId="4" xfId="0" applyNumberFormat="1" applyFill="1" applyBorder="1" applyAlignment="1" applyProtection="1">
      <alignment horizontal="right"/>
      <protection locked="0"/>
    </xf>
    <xf numFmtId="164" fontId="0" fillId="2" borderId="5" xfId="0" applyNumberFormat="1" applyFill="1" applyBorder="1" applyAlignment="1" applyProtection="1">
      <alignment horizontal="left"/>
      <protection locked="0"/>
    </xf>
    <xf numFmtId="165" fontId="0" fillId="2" borderId="2" xfId="0" applyNumberFormat="1" applyFill="1" applyBorder="1" applyAlignment="1" applyProtection="1">
      <alignment horizontal="left"/>
      <protection locked="0"/>
    </xf>
    <xf numFmtId="0" fontId="0" fillId="2" borderId="2" xfId="0" applyFont="1" applyFill="1" applyBorder="1" applyProtection="1">
      <protection locked="0"/>
    </xf>
    <xf numFmtId="0" fontId="2" fillId="0" borderId="2" xfId="0" applyFont="1" applyBorder="1" applyProtection="1"/>
    <xf numFmtId="0" fontId="0" fillId="2" borderId="2" xfId="0" applyFill="1" applyBorder="1" applyProtection="1">
      <protection locked="0"/>
    </xf>
    <xf numFmtId="0" fontId="0" fillId="0" borderId="0" xfId="0" applyProtection="1"/>
    <xf numFmtId="0" fontId="2" fillId="0" borderId="4" xfId="0" applyFont="1" applyBorder="1" applyProtection="1"/>
    <xf numFmtId="0" fontId="0" fillId="2" borderId="2" xfId="0" applyFill="1" applyBorder="1" applyProtection="1">
      <protection locked="0"/>
    </xf>
    <xf numFmtId="0" fontId="0" fillId="3" borderId="0" xfId="0" applyFill="1" applyProtection="1"/>
    <xf numFmtId="0" fontId="0" fillId="3" borderId="4" xfId="0" applyFill="1" applyBorder="1" applyProtection="1"/>
    <xf numFmtId="0" fontId="0" fillId="3" borderId="3" xfId="0" applyFill="1" applyBorder="1" applyProtection="1"/>
    <xf numFmtId="0" fontId="0" fillId="3" borderId="5" xfId="0" applyFill="1" applyBorder="1" applyProtection="1"/>
    <xf numFmtId="0" fontId="2" fillId="0" borderId="2" xfId="0" applyFont="1" applyFill="1" applyBorder="1" applyAlignment="1" applyProtection="1">
      <alignment horizontal="right"/>
    </xf>
    <xf numFmtId="0" fontId="0" fillId="2" borderId="2" xfId="0" applyFill="1" applyBorder="1" applyAlignment="1" applyProtection="1">
      <alignment horizontal="center"/>
      <protection locked="0"/>
    </xf>
    <xf numFmtId="0" fontId="0" fillId="0" borderId="2" xfId="0" applyFill="1" applyBorder="1" applyProtection="1"/>
    <xf numFmtId="0" fontId="0" fillId="0" borderId="7" xfId="0" applyBorder="1" applyProtection="1"/>
    <xf numFmtId="0" fontId="2" fillId="0" borderId="8" xfId="0" applyFont="1" applyBorder="1" applyAlignment="1" applyProtection="1">
      <alignment horizontal="right"/>
    </xf>
    <xf numFmtId="0" fontId="2" fillId="0" borderId="7" xfId="0" applyFont="1" applyBorder="1" applyAlignment="1" applyProtection="1">
      <alignment horizontal="center"/>
    </xf>
    <xf numFmtId="0" fontId="2" fillId="0" borderId="8" xfId="0" applyFont="1" applyBorder="1" applyAlignment="1" applyProtection="1">
      <alignment horizontal="center"/>
    </xf>
    <xf numFmtId="0" fontId="0" fillId="0" borderId="4" xfId="0" applyBorder="1" applyProtection="1"/>
    <xf numFmtId="0" fontId="2" fillId="3" borderId="0" xfId="0" applyFont="1" applyFill="1" applyProtection="1"/>
    <xf numFmtId="0" fontId="2" fillId="3" borderId="0" xfId="0" applyFont="1" applyFill="1" applyAlignment="1" applyProtection="1">
      <alignment horizontal="right"/>
    </xf>
    <xf numFmtId="14" fontId="0" fillId="3" borderId="0" xfId="0" applyNumberFormat="1" applyFill="1" applyAlignment="1" applyProtection="1">
      <alignment horizontal="left"/>
    </xf>
    <xf numFmtId="0" fontId="0" fillId="3" borderId="0" xfId="0" applyFill="1" applyAlignment="1" applyProtection="1">
      <alignment horizontal="right"/>
    </xf>
    <xf numFmtId="4" fontId="0" fillId="3" borderId="0" xfId="0" applyNumberFormat="1" applyFill="1" applyProtection="1"/>
    <xf numFmtId="4" fontId="0" fillId="3" borderId="0" xfId="0" quotePrefix="1" applyNumberFormat="1" applyFill="1" applyProtection="1"/>
    <xf numFmtId="0" fontId="4" fillId="3" borderId="0" xfId="0" applyFont="1" applyFill="1" applyProtection="1"/>
    <xf numFmtId="167" fontId="0" fillId="0" borderId="2" xfId="1" applyNumberFormat="1" applyFont="1" applyBorder="1" applyProtection="1"/>
    <xf numFmtId="3" fontId="0" fillId="0" borderId="2" xfId="0" applyNumberFormat="1" applyBorder="1" applyProtection="1"/>
    <xf numFmtId="0" fontId="6" fillId="0" borderId="0" xfId="0" applyFont="1" applyProtection="1"/>
    <xf numFmtId="0" fontId="2" fillId="0" borderId="9" xfId="0" applyFont="1" applyBorder="1" applyProtection="1"/>
    <xf numFmtId="4" fontId="2" fillId="0" borderId="9" xfId="0" applyNumberFormat="1" applyFont="1" applyBorder="1" applyProtection="1"/>
    <xf numFmtId="168" fontId="0" fillId="0" borderId="0" xfId="0" applyNumberFormat="1" applyProtection="1"/>
    <xf numFmtId="0" fontId="6" fillId="0" borderId="0" xfId="0" applyFont="1"/>
    <xf numFmtId="0" fontId="0" fillId="2" borderId="0" xfId="0" quotePrefix="1" applyFill="1" applyBorder="1" applyAlignment="1" applyProtection="1">
      <alignment horizontal="left"/>
    </xf>
    <xf numFmtId="0" fontId="0" fillId="2" borderId="2" xfId="0" applyFill="1" applyBorder="1" applyProtection="1">
      <protection locked="0"/>
    </xf>
    <xf numFmtId="0" fontId="2" fillId="0" borderId="2" xfId="0" applyFont="1" applyBorder="1" applyProtection="1"/>
    <xf numFmtId="0" fontId="2" fillId="0" borderId="4" xfId="0" applyFont="1" applyBorder="1" applyProtection="1"/>
    <xf numFmtId="0" fontId="2" fillId="0" borderId="3" xfId="0" applyFont="1" applyBorder="1" applyProtection="1"/>
    <xf numFmtId="0" fontId="2" fillId="0" borderId="5" xfId="0" applyFont="1" applyBorder="1" applyProtection="1"/>
    <xf numFmtId="0" fontId="2" fillId="0" borderId="2" xfId="0" applyFont="1" applyFill="1" applyBorder="1" applyProtection="1"/>
    <xf numFmtId="14" fontId="0" fillId="0" borderId="0" xfId="0" applyNumberFormat="1" applyFill="1" applyBorder="1" applyAlignment="1" applyProtection="1">
      <alignment horizontal="left"/>
    </xf>
    <xf numFmtId="0" fontId="0" fillId="0" borderId="0" xfId="0" applyAlignment="1" applyProtection="1">
      <alignment horizontal="left"/>
    </xf>
    <xf numFmtId="4" fontId="0" fillId="0" borderId="0" xfId="0" applyNumberFormat="1" applyAlignment="1" applyProtection="1">
      <alignment horizontal="left"/>
    </xf>
    <xf numFmtId="0" fontId="2" fillId="0" borderId="6" xfId="0" applyFont="1" applyFill="1" applyBorder="1" applyProtection="1"/>
    <xf numFmtId="0" fontId="1" fillId="0" borderId="10" xfId="0" applyFont="1" applyFill="1" applyBorder="1" applyProtection="1"/>
    <xf numFmtId="0" fontId="1" fillId="0" borderId="0" xfId="0" applyFont="1" applyFill="1" applyBorder="1" applyProtection="1"/>
    <xf numFmtId="0" fontId="0" fillId="0" borderId="2" xfId="0" applyBorder="1" applyProtection="1"/>
    <xf numFmtId="0" fontId="0" fillId="2" borderId="2" xfId="0" applyFill="1" applyBorder="1" applyProtection="1">
      <protection locked="0"/>
    </xf>
    <xf numFmtId="0" fontId="7" fillId="0" borderId="0" xfId="0" applyFont="1" applyProtection="1"/>
    <xf numFmtId="0" fontId="8" fillId="0" borderId="0" xfId="0" applyFont="1" applyProtection="1"/>
    <xf numFmtId="166" fontId="0" fillId="0" borderId="0" xfId="0" applyNumberFormat="1" applyAlignment="1" applyProtection="1">
      <alignment horizontal="left"/>
    </xf>
    <xf numFmtId="0" fontId="2" fillId="0" borderId="11" xfId="0" applyFont="1" applyBorder="1" applyProtection="1"/>
    <xf numFmtId="0" fontId="2" fillId="0" borderId="6" xfId="0" applyFont="1" applyBorder="1" applyProtection="1"/>
    <xf numFmtId="0" fontId="2" fillId="0" borderId="12" xfId="0" applyFont="1" applyBorder="1" applyProtection="1"/>
    <xf numFmtId="0" fontId="0" fillId="0" borderId="13" xfId="0" applyBorder="1" applyProtection="1"/>
    <xf numFmtId="0" fontId="0" fillId="0" borderId="0" xfId="0" applyBorder="1" applyProtection="1"/>
    <xf numFmtId="0" fontId="0" fillId="0" borderId="14" xfId="0" applyBorder="1" applyProtection="1"/>
    <xf numFmtId="4" fontId="0" fillId="0" borderId="14" xfId="0" applyNumberFormat="1" applyBorder="1" applyProtection="1"/>
    <xf numFmtId="0" fontId="0" fillId="0" borderId="15" xfId="0" applyBorder="1" applyProtection="1"/>
    <xf numFmtId="4" fontId="0" fillId="0" borderId="16" xfId="0" applyNumberFormat="1" applyBorder="1" applyProtection="1"/>
    <xf numFmtId="4" fontId="2" fillId="0" borderId="6" xfId="0" applyNumberFormat="1" applyFont="1" applyBorder="1" applyProtection="1"/>
    <xf numFmtId="0" fontId="0" fillId="0" borderId="12" xfId="0" applyBorder="1" applyProtection="1"/>
    <xf numFmtId="0" fontId="0" fillId="0" borderId="16" xfId="0" applyBorder="1" applyProtection="1"/>
    <xf numFmtId="0" fontId="0" fillId="0" borderId="13" xfId="0" applyBorder="1" applyAlignment="1" applyProtection="1">
      <alignment horizontal="left"/>
    </xf>
    <xf numFmtId="4" fontId="0" fillId="0" borderId="15" xfId="0" applyNumberFormat="1" applyBorder="1" applyAlignment="1" applyProtection="1">
      <alignment horizontal="left"/>
    </xf>
    <xf numFmtId="0" fontId="0" fillId="0" borderId="0" xfId="0" applyAlignment="1">
      <alignment vertical="top" wrapText="1"/>
    </xf>
    <xf numFmtId="0" fontId="0" fillId="0" borderId="2" xfId="0" applyBorder="1" applyProtection="1"/>
    <xf numFmtId="0" fontId="0" fillId="2" borderId="2" xfId="0" applyFill="1" applyBorder="1" applyProtection="1">
      <protection locked="0"/>
    </xf>
    <xf numFmtId="0" fontId="0" fillId="2" borderId="4" xfId="0" applyFill="1" applyBorder="1" applyProtection="1">
      <protection locked="0"/>
    </xf>
    <xf numFmtId="0" fontId="0" fillId="2" borderId="5" xfId="0" applyFill="1" applyBorder="1" applyProtection="1">
      <protection locked="0"/>
    </xf>
    <xf numFmtId="0" fontId="2" fillId="0" borderId="2" xfId="0" applyFont="1" applyBorder="1" applyProtection="1"/>
    <xf numFmtId="0" fontId="2" fillId="0" borderId="4" xfId="0" applyFont="1" applyBorder="1" applyProtection="1"/>
    <xf numFmtId="0" fontId="2" fillId="0" borderId="3" xfId="0" applyFont="1" applyBorder="1" applyProtection="1"/>
    <xf numFmtId="0" fontId="2" fillId="0" borderId="5" xfId="0" applyFont="1" applyBorder="1" applyProtection="1"/>
    <xf numFmtId="0" fontId="0" fillId="2" borderId="2" xfId="0" applyFont="1" applyFill="1" applyBorder="1" applyProtection="1">
      <protection locked="0"/>
    </xf>
    <xf numFmtId="14" fontId="0" fillId="2" borderId="4" xfId="0" applyNumberFormat="1" applyFill="1" applyBorder="1" applyAlignment="1" applyProtection="1">
      <alignment horizontal="left"/>
      <protection locked="0"/>
    </xf>
    <xf numFmtId="14" fontId="0" fillId="2" borderId="5" xfId="0" applyNumberFormat="1" applyFill="1" applyBorder="1" applyAlignment="1" applyProtection="1">
      <alignment horizontal="left"/>
      <protection locked="0"/>
    </xf>
    <xf numFmtId="166" fontId="0" fillId="0" borderId="0" xfId="0" applyNumberFormat="1" applyAlignment="1" applyProtection="1">
      <alignment horizontal="left"/>
    </xf>
    <xf numFmtId="0" fontId="2" fillId="0" borderId="4" xfId="0" applyFont="1" applyFill="1" applyBorder="1" applyAlignment="1" applyProtection="1">
      <alignment horizontal="center"/>
    </xf>
    <xf numFmtId="0" fontId="2" fillId="0" borderId="5" xfId="0" applyFont="1" applyFill="1" applyBorder="1" applyAlignment="1" applyProtection="1">
      <alignment horizontal="center"/>
    </xf>
  </cellXfs>
  <cellStyles count="2">
    <cellStyle name="Normal" xfId="0" builtinId="0"/>
    <cellStyle name="Procent" xfId="1"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151496</xdr:colOff>
      <xdr:row>0</xdr:row>
      <xdr:rowOff>0</xdr:rowOff>
    </xdr:from>
    <xdr:to>
      <xdr:col>7</xdr:col>
      <xdr:colOff>587375</xdr:colOff>
      <xdr:row>6</xdr:row>
      <xdr:rowOff>9525</xdr:rowOff>
    </xdr:to>
    <xdr:pic>
      <xdr:nvPicPr>
        <xdr:cNvPr id="2" name="Billede 1" descr="SctGeorg.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90146" y="0"/>
          <a:ext cx="1045479" cy="1152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57150</xdr:colOff>
      <xdr:row>0</xdr:row>
      <xdr:rowOff>19050</xdr:rowOff>
    </xdr:from>
    <xdr:to>
      <xdr:col>5</xdr:col>
      <xdr:colOff>1102629</xdr:colOff>
      <xdr:row>6</xdr:row>
      <xdr:rowOff>28575</xdr:rowOff>
    </xdr:to>
    <xdr:pic>
      <xdr:nvPicPr>
        <xdr:cNvPr id="2" name="Billede 1" descr="SctGeorg.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48450" y="19050"/>
          <a:ext cx="1045479" cy="1152525"/>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heetViews>
  <sheetFormatPr defaultRowHeight="15" x14ac:dyDescent="0.25"/>
  <cols>
    <col min="1" max="7" width="12.28515625" customWidth="1"/>
  </cols>
  <sheetData>
    <row r="1" spans="1:7" x14ac:dyDescent="0.25">
      <c r="A1" s="3" t="s">
        <v>0</v>
      </c>
    </row>
    <row r="2" spans="1:7" x14ac:dyDescent="0.25">
      <c r="A2" s="3" t="s">
        <v>1</v>
      </c>
    </row>
    <row r="3" spans="1:7" x14ac:dyDescent="0.25">
      <c r="A3" s="43"/>
    </row>
    <row r="4" spans="1:7" x14ac:dyDescent="0.25">
      <c r="A4" s="3" t="s">
        <v>2</v>
      </c>
    </row>
    <row r="6" spans="1:7" x14ac:dyDescent="0.25">
      <c r="A6" s="71" t="s">
        <v>113</v>
      </c>
    </row>
    <row r="8" spans="1:7" ht="227.25" customHeight="1" x14ac:dyDescent="0.25">
      <c r="A8" s="104" t="s">
        <v>128</v>
      </c>
      <c r="B8" s="104"/>
      <c r="C8" s="104"/>
      <c r="D8" s="104"/>
      <c r="E8" s="104"/>
      <c r="F8" s="104"/>
      <c r="G8" s="104"/>
    </row>
    <row r="10" spans="1:7" x14ac:dyDescent="0.25">
      <c r="A10" s="72" t="s">
        <v>114</v>
      </c>
      <c r="B10" s="72"/>
      <c r="C10" s="72"/>
      <c r="D10" s="72"/>
      <c r="E10" s="72"/>
      <c r="F10" s="72"/>
    </row>
  </sheetData>
  <sheetProtection sheet="1" objects="1" scenarios="1"/>
  <mergeCells count="1">
    <mergeCell ref="A8:G8"/>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1"/>
  <sheetViews>
    <sheetView tabSelected="1" zoomScaleNormal="100" workbookViewId="0">
      <selection activeCell="C6" sqref="C6:D6"/>
    </sheetView>
  </sheetViews>
  <sheetFormatPr defaultRowHeight="15" x14ac:dyDescent="0.25"/>
  <cols>
    <col min="1" max="1" width="6" style="2" customWidth="1"/>
    <col min="2" max="2" width="26" style="2" customWidth="1"/>
    <col min="3" max="7" width="13" style="2" customWidth="1"/>
    <col min="8" max="8" width="17" style="2" customWidth="1"/>
    <col min="9" max="11" width="13" style="2" customWidth="1"/>
    <col min="12" max="12" width="9.140625" style="2"/>
    <col min="13" max="13" width="43.42578125" style="2" bestFit="1" customWidth="1"/>
    <col min="14" max="16384" width="9.140625" style="2"/>
  </cols>
  <sheetData>
    <row r="1" spans="1:13" x14ac:dyDescent="0.25">
      <c r="A1" s="3" t="s">
        <v>0</v>
      </c>
      <c r="B1" s="3"/>
    </row>
    <row r="2" spans="1:13" x14ac:dyDescent="0.25">
      <c r="A2" s="3" t="s">
        <v>1</v>
      </c>
      <c r="B2" s="3"/>
      <c r="C2" s="3" t="str">
        <f>IF(C6&lt;&gt;"",CONCATENATE('1. Grunddata'!C6,", ",'1. Grunddata'!C7,"    ",TEXT('1. Grunddata'!C8,"d/m")," - ",TEXT('1. Grunddata'!D8,"d/m/åååå")),"")</f>
        <v/>
      </c>
    </row>
    <row r="4" spans="1:13" x14ac:dyDescent="0.25">
      <c r="A4" s="3" t="s">
        <v>2</v>
      </c>
      <c r="B4" s="3"/>
    </row>
    <row r="5" spans="1:13" x14ac:dyDescent="0.25">
      <c r="A5" s="4"/>
      <c r="B5" s="4"/>
    </row>
    <row r="6" spans="1:13" x14ac:dyDescent="0.25">
      <c r="A6" s="109" t="s">
        <v>4</v>
      </c>
      <c r="B6" s="109"/>
      <c r="C6" s="106"/>
      <c r="D6" s="106"/>
    </row>
    <row r="7" spans="1:13" x14ac:dyDescent="0.25">
      <c r="A7" s="109" t="s">
        <v>5</v>
      </c>
      <c r="B7" s="109"/>
      <c r="C7" s="106"/>
      <c r="D7" s="106"/>
    </row>
    <row r="8" spans="1:13" x14ac:dyDescent="0.25">
      <c r="A8" s="109" t="s">
        <v>3</v>
      </c>
      <c r="B8" s="109"/>
      <c r="C8" s="37"/>
      <c r="D8" s="38"/>
      <c r="E8" s="7" t="s">
        <v>134</v>
      </c>
    </row>
    <row r="9" spans="1:13" x14ac:dyDescent="0.25">
      <c r="C9" s="26" t="s">
        <v>48</v>
      </c>
      <c r="D9" s="26" t="s">
        <v>32</v>
      </c>
    </row>
    <row r="10" spans="1:13" x14ac:dyDescent="0.25">
      <c r="A10" s="109" t="s">
        <v>90</v>
      </c>
      <c r="B10" s="109"/>
      <c r="C10" s="86" t="s">
        <v>133</v>
      </c>
      <c r="D10" s="39"/>
      <c r="E10" s="7" t="s">
        <v>131</v>
      </c>
      <c r="M10" s="88" t="str">
        <f>IF(C10&lt;&gt;"",IF(D10="","&lt;- Mangler beløb",""),"")</f>
        <v>&lt;- Mangler beløb</v>
      </c>
    </row>
    <row r="11" spans="1:13" x14ac:dyDescent="0.25">
      <c r="A11" s="109" t="s">
        <v>91</v>
      </c>
      <c r="B11" s="109"/>
      <c r="C11" s="16"/>
      <c r="D11" s="39"/>
      <c r="E11" s="7" t="s">
        <v>132</v>
      </c>
      <c r="M11" s="88" t="str">
        <f t="shared" ref="M11:M12" si="0">IF(C11&lt;&gt;"",IF(D11="","&lt;- Mangler beløb",""),"")</f>
        <v/>
      </c>
    </row>
    <row r="12" spans="1:13" s="43" customFormat="1" x14ac:dyDescent="0.25">
      <c r="A12" s="109" t="s">
        <v>89</v>
      </c>
      <c r="B12" s="109"/>
      <c r="C12" s="42"/>
      <c r="D12" s="39"/>
      <c r="E12" s="7" t="s">
        <v>148</v>
      </c>
      <c r="M12" s="88" t="str">
        <f t="shared" si="0"/>
        <v/>
      </c>
    </row>
    <row r="13" spans="1:13" ht="13.5" customHeight="1" x14ac:dyDescent="0.25">
      <c r="A13" s="110" t="s">
        <v>47</v>
      </c>
      <c r="B13" s="111"/>
      <c r="C13" s="112"/>
      <c r="D13" s="39">
        <v>0</v>
      </c>
      <c r="E13" s="84" t="s">
        <v>139</v>
      </c>
      <c r="M13" s="88" t="str">
        <f>IF(D13="","&lt;- Mangler beløb","")</f>
        <v/>
      </c>
    </row>
    <row r="14" spans="1:13" s="43" customFormat="1" ht="15" customHeight="1" x14ac:dyDescent="0.25">
      <c r="A14" s="110" t="s">
        <v>138</v>
      </c>
      <c r="B14" s="111"/>
      <c r="C14" s="86" t="s">
        <v>135</v>
      </c>
      <c r="D14" s="39">
        <v>0</v>
      </c>
      <c r="E14" s="84"/>
      <c r="M14" s="88" t="str">
        <f>IF(C14&lt;&gt;"",IF(D14="","&lt;- Mangler beløb",""),"")</f>
        <v/>
      </c>
    </row>
    <row r="16" spans="1:13" x14ac:dyDescent="0.25">
      <c r="A16" s="109" t="s">
        <v>50</v>
      </c>
      <c r="B16" s="109"/>
      <c r="C16" s="107"/>
      <c r="D16" s="108"/>
      <c r="E16" s="7" t="s">
        <v>122</v>
      </c>
    </row>
    <row r="17" spans="1:13" x14ac:dyDescent="0.25">
      <c r="A17" s="109" t="s">
        <v>71</v>
      </c>
      <c r="B17" s="109"/>
      <c r="C17" s="114"/>
      <c r="D17" s="115"/>
      <c r="E17" s="7" t="s">
        <v>123</v>
      </c>
    </row>
    <row r="18" spans="1:13" x14ac:dyDescent="0.25">
      <c r="A18" s="3"/>
      <c r="B18" s="3"/>
    </row>
    <row r="19" spans="1:13" x14ac:dyDescent="0.25">
      <c r="A19" s="3" t="s">
        <v>33</v>
      </c>
      <c r="B19" s="3"/>
    </row>
    <row r="20" spans="1:13" x14ac:dyDescent="0.25">
      <c r="A20" s="12" t="s">
        <v>44</v>
      </c>
      <c r="B20" s="8" t="s">
        <v>38</v>
      </c>
      <c r="C20" s="109" t="s">
        <v>26</v>
      </c>
      <c r="D20" s="109"/>
      <c r="E20" s="109"/>
      <c r="F20" s="109" t="s">
        <v>39</v>
      </c>
      <c r="G20" s="109"/>
      <c r="H20" s="14" t="s">
        <v>118</v>
      </c>
      <c r="I20" s="14" t="s">
        <v>41</v>
      </c>
      <c r="J20" s="14" t="s">
        <v>140</v>
      </c>
    </row>
    <row r="21" spans="1:13" x14ac:dyDescent="0.25">
      <c r="A21" s="12" t="s">
        <v>21</v>
      </c>
      <c r="B21" s="9" t="str">
        <f>IF(C16=0,"",C16)</f>
        <v/>
      </c>
      <c r="C21" s="113"/>
      <c r="D21" s="113"/>
      <c r="E21" s="113"/>
      <c r="F21" s="113"/>
      <c r="G21" s="113"/>
      <c r="H21" s="24"/>
      <c r="I21" s="1">
        <f>F171</f>
        <v>0</v>
      </c>
      <c r="J21" s="66"/>
      <c r="M21" s="88" t="str">
        <f>IF(H21&lt;0,IF(F21="","&lt;- Mangler bankoplysning for at kunne afregne",""),"")</f>
        <v/>
      </c>
    </row>
    <row r="22" spans="1:13" x14ac:dyDescent="0.25">
      <c r="A22" s="12" t="s">
        <v>34</v>
      </c>
      <c r="B22" s="40"/>
      <c r="C22" s="106"/>
      <c r="D22" s="106"/>
      <c r="E22" s="106"/>
      <c r="F22" s="113"/>
      <c r="G22" s="113"/>
      <c r="H22" s="24"/>
      <c r="I22" s="1">
        <f>G171</f>
        <v>0</v>
      </c>
      <c r="J22" s="66"/>
      <c r="M22" s="88" t="str">
        <f t="shared" ref="M22:M25" si="1">IF(H22&lt;0,IF(F22="","&lt;- Mangler bankoplysning for at kunne afregne",""),"")</f>
        <v/>
      </c>
    </row>
    <row r="23" spans="1:13" x14ac:dyDescent="0.25">
      <c r="A23" s="12" t="s">
        <v>35</v>
      </c>
      <c r="B23" s="40"/>
      <c r="C23" s="106"/>
      <c r="D23" s="106"/>
      <c r="E23" s="106"/>
      <c r="F23" s="113"/>
      <c r="G23" s="113"/>
      <c r="H23" s="24"/>
      <c r="I23" s="1">
        <f>H171</f>
        <v>0</v>
      </c>
      <c r="J23" s="66"/>
      <c r="M23" s="88" t="str">
        <f t="shared" si="1"/>
        <v/>
      </c>
    </row>
    <row r="24" spans="1:13" x14ac:dyDescent="0.25">
      <c r="A24" s="12" t="s">
        <v>36</v>
      </c>
      <c r="B24" s="40"/>
      <c r="C24" s="106"/>
      <c r="D24" s="106"/>
      <c r="E24" s="106"/>
      <c r="F24" s="113"/>
      <c r="G24" s="113"/>
      <c r="H24" s="24"/>
      <c r="I24" s="1">
        <f>I171</f>
        <v>0</v>
      </c>
      <c r="J24" s="66"/>
      <c r="M24" s="88" t="str">
        <f t="shared" si="1"/>
        <v/>
      </c>
    </row>
    <row r="25" spans="1:13" x14ac:dyDescent="0.25">
      <c r="A25" s="12" t="s">
        <v>37</v>
      </c>
      <c r="B25" s="40"/>
      <c r="C25" s="106"/>
      <c r="D25" s="106"/>
      <c r="E25" s="106"/>
      <c r="F25" s="113"/>
      <c r="G25" s="113"/>
      <c r="H25" s="24"/>
      <c r="I25" s="1">
        <f>J171</f>
        <v>0</v>
      </c>
      <c r="J25" s="66"/>
      <c r="M25" s="88" t="str">
        <f t="shared" si="1"/>
        <v/>
      </c>
    </row>
    <row r="26" spans="1:13" x14ac:dyDescent="0.25">
      <c r="A26" s="83" t="s">
        <v>121</v>
      </c>
      <c r="B26" s="82"/>
      <c r="C26" s="82"/>
      <c r="D26" s="82"/>
      <c r="E26" s="82"/>
      <c r="F26" s="82"/>
      <c r="G26" s="82"/>
      <c r="H26" s="78" t="s">
        <v>83</v>
      </c>
      <c r="I26" s="30">
        <f>SUM(I21:I25)</f>
        <v>0</v>
      </c>
    </row>
    <row r="27" spans="1:13" x14ac:dyDescent="0.25">
      <c r="A27" s="7"/>
      <c r="B27" s="4"/>
      <c r="C27" s="4"/>
      <c r="D27" s="4"/>
      <c r="E27" s="4"/>
    </row>
    <row r="28" spans="1:13" x14ac:dyDescent="0.25">
      <c r="C28" s="4"/>
    </row>
    <row r="29" spans="1:13" x14ac:dyDescent="0.25">
      <c r="A29" s="3" t="s">
        <v>6</v>
      </c>
      <c r="B29" s="3"/>
      <c r="C29" s="44" t="s">
        <v>49</v>
      </c>
      <c r="D29" s="6"/>
      <c r="E29" s="6"/>
      <c r="F29" s="6"/>
      <c r="G29" s="6"/>
      <c r="H29" s="53"/>
      <c r="I29" s="55" t="s">
        <v>75</v>
      </c>
      <c r="J29" s="53"/>
      <c r="K29" s="53"/>
    </row>
    <row r="30" spans="1:13" x14ac:dyDescent="0.25">
      <c r="A30" s="5"/>
      <c r="B30" s="5"/>
      <c r="C30" s="14" t="str">
        <f>CONCATENATE("1. ",C10)</f>
        <v>1. deltager</v>
      </c>
      <c r="D30" s="14" t="str">
        <f>CONCATENATE("2. ",C11)</f>
        <v xml:space="preserve">2. </v>
      </c>
      <c r="E30" s="14" t="str">
        <f>CONCATENATE("3. ",C12)</f>
        <v xml:space="preserve">3. </v>
      </c>
      <c r="F30" s="14" t="s">
        <v>82</v>
      </c>
      <c r="G30" s="14" t="str">
        <f>CONCATENATE("5. ",C14)</f>
        <v>5. hold</v>
      </c>
      <c r="H30" s="54" t="s">
        <v>20</v>
      </c>
      <c r="I30" s="56" t="s">
        <v>74</v>
      </c>
      <c r="J30" s="54" t="s">
        <v>22</v>
      </c>
      <c r="K30" s="54" t="s">
        <v>23</v>
      </c>
    </row>
    <row r="31" spans="1:13" x14ac:dyDescent="0.25">
      <c r="A31" s="105" t="s">
        <v>7</v>
      </c>
      <c r="B31" s="105"/>
      <c r="C31" s="86"/>
      <c r="D31" s="42"/>
      <c r="E31" s="42"/>
      <c r="F31" s="42"/>
      <c r="G31" s="86"/>
      <c r="H31" s="1">
        <f>C31*$D$10+D31*$D$11+E31*$D$12+F31*$D$13+G31*$D$14</f>
        <v>0</v>
      </c>
      <c r="I31" s="25"/>
      <c r="J31" s="1">
        <f>IF(I31="a",H31,0)</f>
        <v>0</v>
      </c>
      <c r="K31" s="1">
        <f>IF(I31="k",H31,0)</f>
        <v>0</v>
      </c>
      <c r="M31" s="88" t="str">
        <f t="shared" ref="M31:M43" si="2">IF(H31&lt;&gt;0,IF(I31="","&lt;- FEJL - Kolonnen 'Betaling til' skal udfyldes",""),"")</f>
        <v/>
      </c>
    </row>
    <row r="32" spans="1:13" x14ac:dyDescent="0.25">
      <c r="A32" s="105" t="s">
        <v>8</v>
      </c>
      <c r="B32" s="105"/>
      <c r="C32" s="86"/>
      <c r="D32" s="42"/>
      <c r="E32" s="42"/>
      <c r="F32" s="42"/>
      <c r="G32" s="86"/>
      <c r="H32" s="1">
        <f t="shared" ref="H32:H43" si="3">C32*$D$10+D32*$D$11+E32*$D$12+F32*$D$13+G32*$D$14</f>
        <v>0</v>
      </c>
      <c r="I32" s="25"/>
      <c r="J32" s="1">
        <f t="shared" ref="J32:J43" si="4">IF(I32="a",H32,0)</f>
        <v>0</v>
      </c>
      <c r="K32" s="1">
        <f t="shared" ref="K32:K43" si="5">IF(I32="k",H32,0)</f>
        <v>0</v>
      </c>
      <c r="M32" s="88" t="str">
        <f t="shared" si="2"/>
        <v/>
      </c>
    </row>
    <row r="33" spans="1:13" x14ac:dyDescent="0.25">
      <c r="A33" s="105" t="s">
        <v>10</v>
      </c>
      <c r="B33" s="105"/>
      <c r="C33" s="86"/>
      <c r="D33" s="42"/>
      <c r="E33" s="42"/>
      <c r="F33" s="42"/>
      <c r="G33" s="86"/>
      <c r="H33" s="1">
        <f t="shared" si="3"/>
        <v>0</v>
      </c>
      <c r="I33" s="25"/>
      <c r="J33" s="1">
        <f t="shared" si="4"/>
        <v>0</v>
      </c>
      <c r="K33" s="1">
        <f t="shared" si="5"/>
        <v>0</v>
      </c>
      <c r="M33" s="88" t="str">
        <f t="shared" si="2"/>
        <v/>
      </c>
    </row>
    <row r="34" spans="1:13" x14ac:dyDescent="0.25">
      <c r="A34" s="105" t="s">
        <v>11</v>
      </c>
      <c r="B34" s="105"/>
      <c r="C34" s="86"/>
      <c r="D34" s="42"/>
      <c r="E34" s="42"/>
      <c r="F34" s="42"/>
      <c r="G34" s="86"/>
      <c r="H34" s="1">
        <f t="shared" si="3"/>
        <v>0</v>
      </c>
      <c r="I34" s="25"/>
      <c r="J34" s="1">
        <f t="shared" si="4"/>
        <v>0</v>
      </c>
      <c r="K34" s="1">
        <f t="shared" si="5"/>
        <v>0</v>
      </c>
      <c r="M34" s="88" t="str">
        <f t="shared" si="2"/>
        <v/>
      </c>
    </row>
    <row r="35" spans="1:13" x14ac:dyDescent="0.25">
      <c r="A35" s="105" t="s">
        <v>12</v>
      </c>
      <c r="B35" s="105"/>
      <c r="C35" s="86"/>
      <c r="D35" s="42"/>
      <c r="E35" s="42"/>
      <c r="F35" s="42"/>
      <c r="G35" s="86"/>
      <c r="H35" s="1">
        <f t="shared" si="3"/>
        <v>0</v>
      </c>
      <c r="I35" s="25"/>
      <c r="J35" s="1">
        <f t="shared" si="4"/>
        <v>0</v>
      </c>
      <c r="K35" s="1">
        <f t="shared" si="5"/>
        <v>0</v>
      </c>
      <c r="M35" s="88" t="str">
        <f t="shared" si="2"/>
        <v/>
      </c>
    </row>
    <row r="36" spans="1:13" x14ac:dyDescent="0.25">
      <c r="A36" s="105" t="s">
        <v>13</v>
      </c>
      <c r="B36" s="105"/>
      <c r="C36" s="86"/>
      <c r="D36" s="42"/>
      <c r="E36" s="42"/>
      <c r="F36" s="42"/>
      <c r="G36" s="86"/>
      <c r="H36" s="1">
        <f t="shared" si="3"/>
        <v>0</v>
      </c>
      <c r="I36" s="25"/>
      <c r="J36" s="1">
        <f t="shared" si="4"/>
        <v>0</v>
      </c>
      <c r="K36" s="1">
        <f t="shared" si="5"/>
        <v>0</v>
      </c>
      <c r="M36" s="88" t="str">
        <f t="shared" si="2"/>
        <v/>
      </c>
    </row>
    <row r="37" spans="1:13" x14ac:dyDescent="0.25">
      <c r="A37" s="105" t="s">
        <v>17</v>
      </c>
      <c r="B37" s="105"/>
      <c r="C37" s="86"/>
      <c r="D37" s="42"/>
      <c r="E37" s="42"/>
      <c r="F37" s="42"/>
      <c r="G37" s="86"/>
      <c r="H37" s="1">
        <f t="shared" si="3"/>
        <v>0</v>
      </c>
      <c r="I37" s="25"/>
      <c r="J37" s="1">
        <f t="shared" si="4"/>
        <v>0</v>
      </c>
      <c r="K37" s="1">
        <f t="shared" si="5"/>
        <v>0</v>
      </c>
      <c r="M37" s="88" t="str">
        <f t="shared" si="2"/>
        <v/>
      </c>
    </row>
    <row r="38" spans="1:13" x14ac:dyDescent="0.25">
      <c r="A38" s="105" t="s">
        <v>19</v>
      </c>
      <c r="B38" s="105"/>
      <c r="C38" s="86"/>
      <c r="D38" s="42"/>
      <c r="E38" s="42"/>
      <c r="F38" s="42"/>
      <c r="G38" s="86"/>
      <c r="H38" s="1">
        <f t="shared" si="3"/>
        <v>0</v>
      </c>
      <c r="I38" s="25"/>
      <c r="J38" s="1">
        <f t="shared" si="4"/>
        <v>0</v>
      </c>
      <c r="K38" s="1">
        <f t="shared" si="5"/>
        <v>0</v>
      </c>
      <c r="M38" s="88" t="str">
        <f t="shared" si="2"/>
        <v/>
      </c>
    </row>
    <row r="39" spans="1:13" x14ac:dyDescent="0.25">
      <c r="A39" s="105" t="s">
        <v>14</v>
      </c>
      <c r="B39" s="105"/>
      <c r="C39" s="86"/>
      <c r="D39" s="42"/>
      <c r="E39" s="42"/>
      <c r="F39" s="42"/>
      <c r="G39" s="86"/>
      <c r="H39" s="1">
        <f t="shared" si="3"/>
        <v>0</v>
      </c>
      <c r="I39" s="25"/>
      <c r="J39" s="1">
        <f t="shared" si="4"/>
        <v>0</v>
      </c>
      <c r="K39" s="1">
        <f t="shared" si="5"/>
        <v>0</v>
      </c>
      <c r="M39" s="88" t="str">
        <f t="shared" si="2"/>
        <v/>
      </c>
    </row>
    <row r="40" spans="1:13" x14ac:dyDescent="0.25">
      <c r="A40" s="105" t="s">
        <v>18</v>
      </c>
      <c r="B40" s="105"/>
      <c r="C40" s="86"/>
      <c r="D40" s="42"/>
      <c r="E40" s="42"/>
      <c r="F40" s="42"/>
      <c r="G40" s="86"/>
      <c r="H40" s="1">
        <f t="shared" si="3"/>
        <v>0</v>
      </c>
      <c r="I40" s="25"/>
      <c r="J40" s="1">
        <f t="shared" si="4"/>
        <v>0</v>
      </c>
      <c r="K40" s="1">
        <f t="shared" si="5"/>
        <v>0</v>
      </c>
      <c r="M40" s="88" t="str">
        <f t="shared" si="2"/>
        <v/>
      </c>
    </row>
    <row r="41" spans="1:13" x14ac:dyDescent="0.25">
      <c r="A41" s="105" t="s">
        <v>15</v>
      </c>
      <c r="B41" s="105"/>
      <c r="C41" s="86"/>
      <c r="D41" s="42"/>
      <c r="E41" s="42"/>
      <c r="F41" s="42"/>
      <c r="G41" s="86"/>
      <c r="H41" s="1">
        <f t="shared" si="3"/>
        <v>0</v>
      </c>
      <c r="I41" s="25"/>
      <c r="J41" s="1">
        <f t="shared" si="4"/>
        <v>0</v>
      </c>
      <c r="K41" s="1">
        <f t="shared" si="5"/>
        <v>0</v>
      </c>
      <c r="M41" s="88" t="str">
        <f t="shared" si="2"/>
        <v/>
      </c>
    </row>
    <row r="42" spans="1:13" x14ac:dyDescent="0.25">
      <c r="A42" s="105" t="s">
        <v>16</v>
      </c>
      <c r="B42" s="105"/>
      <c r="C42" s="86"/>
      <c r="D42" s="42"/>
      <c r="E42" s="42"/>
      <c r="F42" s="42"/>
      <c r="G42" s="86"/>
      <c r="H42" s="1">
        <f t="shared" si="3"/>
        <v>0</v>
      </c>
      <c r="I42" s="25"/>
      <c r="J42" s="1">
        <f t="shared" si="4"/>
        <v>0</v>
      </c>
      <c r="K42" s="1">
        <f t="shared" si="5"/>
        <v>0</v>
      </c>
      <c r="M42" s="88" t="str">
        <f t="shared" si="2"/>
        <v/>
      </c>
    </row>
    <row r="43" spans="1:13" x14ac:dyDescent="0.25">
      <c r="A43" s="105" t="s">
        <v>9</v>
      </c>
      <c r="B43" s="105"/>
      <c r="C43" s="86"/>
      <c r="D43" s="42"/>
      <c r="E43" s="42"/>
      <c r="F43" s="42"/>
      <c r="G43" s="86"/>
      <c r="H43" s="1">
        <f t="shared" si="3"/>
        <v>0</v>
      </c>
      <c r="I43" s="25"/>
      <c r="J43" s="1">
        <f t="shared" si="4"/>
        <v>0</v>
      </c>
      <c r="K43" s="1">
        <f t="shared" si="5"/>
        <v>0</v>
      </c>
      <c r="M43" s="88" t="str">
        <f t="shared" si="2"/>
        <v/>
      </c>
    </row>
    <row r="44" spans="1:13" x14ac:dyDescent="0.25">
      <c r="A44" s="105" t="s">
        <v>55</v>
      </c>
      <c r="B44" s="105"/>
      <c r="C44" s="52">
        <f>SUM('2. Eksterne deltagere'!E:E)</f>
        <v>0</v>
      </c>
      <c r="D44" s="52">
        <f>SUM('2. Eksterne deltagere'!F:F)</f>
        <v>0</v>
      </c>
      <c r="E44" s="52">
        <f>SUM('2. Eksterne deltagere'!G:G)</f>
        <v>0</v>
      </c>
      <c r="F44" s="52">
        <f>SUM('2. Eksterne deltagere'!H:H)</f>
        <v>0</v>
      </c>
      <c r="G44" s="52">
        <f>SUM('2. Eksterne deltagere'!I:I)</f>
        <v>0</v>
      </c>
      <c r="H44" s="1">
        <f>SUM('2. Eksterne deltagere'!J:J)</f>
        <v>0</v>
      </c>
      <c r="I44" s="85"/>
      <c r="J44" s="1">
        <f>SUM('2. Eksterne deltagere'!M:M)</f>
        <v>0</v>
      </c>
      <c r="K44" s="1">
        <f>SUM('2. Eksterne deltagere'!L:L)</f>
        <v>0</v>
      </c>
    </row>
    <row r="45" spans="1:13" x14ac:dyDescent="0.25">
      <c r="A45" s="57" t="s">
        <v>29</v>
      </c>
      <c r="B45" s="11"/>
      <c r="C45" s="10">
        <f>SUM(C31:C44)</f>
        <v>0</v>
      </c>
      <c r="D45" s="10">
        <f t="shared" ref="D45:G45" si="6">SUM(D31:D44)</f>
        <v>0</v>
      </c>
      <c r="E45" s="10">
        <f t="shared" si="6"/>
        <v>0</v>
      </c>
      <c r="F45" s="10">
        <f t="shared" si="6"/>
        <v>0</v>
      </c>
      <c r="G45" s="85">
        <f t="shared" si="6"/>
        <v>0</v>
      </c>
      <c r="H45" s="1">
        <f t="shared" ref="H45:K45" si="7">SUM(H31:H44)</f>
        <v>0</v>
      </c>
      <c r="I45" s="10"/>
      <c r="J45" s="1">
        <f t="shared" si="7"/>
        <v>0</v>
      </c>
      <c r="K45" s="1">
        <f t="shared" si="7"/>
        <v>0</v>
      </c>
    </row>
    <row r="46" spans="1:13" x14ac:dyDescent="0.25">
      <c r="A46" s="7" t="s">
        <v>40</v>
      </c>
      <c r="B46" s="7"/>
    </row>
    <row r="48" spans="1:13" x14ac:dyDescent="0.25">
      <c r="B48" s="3"/>
    </row>
    <row r="49" spans="1:13" x14ac:dyDescent="0.25">
      <c r="A49" s="3" t="s">
        <v>60</v>
      </c>
      <c r="F49" s="8" t="s">
        <v>42</v>
      </c>
      <c r="G49" s="27"/>
      <c r="H49" s="27"/>
      <c r="I49" s="27"/>
      <c r="J49" s="27"/>
      <c r="K49" s="13"/>
    </row>
    <row r="50" spans="1:13" x14ac:dyDescent="0.25">
      <c r="A50" s="8" t="s">
        <v>30</v>
      </c>
      <c r="B50" s="8" t="s">
        <v>31</v>
      </c>
      <c r="C50" s="11"/>
      <c r="D50" s="28" t="s">
        <v>32</v>
      </c>
      <c r="E50" s="29" t="s">
        <v>86</v>
      </c>
      <c r="F50" s="14" t="str">
        <f>IFERROR(CONCATENATE($A$21," - ",LEFT($B$21,FIND(" ",$B$21,1)-1)),"")</f>
        <v/>
      </c>
      <c r="G50" s="14" t="str">
        <f>IFERROR(CONCATENATE($A$22," - ",LEFT($B$22,FIND(" ",$B$22,1)-1)),"")</f>
        <v/>
      </c>
      <c r="H50" s="14" t="str">
        <f>IFERROR(CONCATENATE($A$23," - ",LEFT($B$23,FIND(" ",$B$23,1)-1)),"")</f>
        <v/>
      </c>
      <c r="I50" s="14" t="str">
        <f>IFERROR(CONCATENATE($A$24," - ",LEFT($B$24,FIND(" ",$B$24,1)-1)),"")</f>
        <v/>
      </c>
      <c r="J50" s="14" t="str">
        <f>IFERROR(CONCATENATE($A$25," - ",LEFT($B$25,FIND(" ",$B$25,1)-1)),"")</f>
        <v/>
      </c>
      <c r="K50" s="14" t="s">
        <v>43</v>
      </c>
    </row>
    <row r="51" spans="1:13" x14ac:dyDescent="0.25">
      <c r="A51" s="16"/>
      <c r="B51" s="107"/>
      <c r="C51" s="108"/>
      <c r="D51" s="24"/>
      <c r="E51" s="25"/>
      <c r="F51" s="1">
        <f>IF($E51="a",$D51,0)</f>
        <v>0</v>
      </c>
      <c r="G51" s="1">
        <f>IF($E51="b",$D51,0)</f>
        <v>0</v>
      </c>
      <c r="H51" s="1">
        <f>IF($E51="c",$D51,0)</f>
        <v>0</v>
      </c>
      <c r="I51" s="1">
        <f>IF($E51="d",$D51,0)</f>
        <v>0</v>
      </c>
      <c r="J51" s="1">
        <f>IF($E51="e",$D51,0)</f>
        <v>0</v>
      </c>
      <c r="K51" s="1">
        <f>IF($E51="k",$D51,0)</f>
        <v>0</v>
      </c>
      <c r="M51" s="88" t="str">
        <f>IF(D51&lt;&gt;0,IF(E51="","&lt;- FEJL - Kolonnen 'Modtager' skal udfyldes",""),"")</f>
        <v/>
      </c>
    </row>
    <row r="52" spans="1:13" x14ac:dyDescent="0.25">
      <c r="A52" s="16"/>
      <c r="B52" s="107"/>
      <c r="C52" s="108"/>
      <c r="D52" s="24"/>
      <c r="E52" s="25"/>
      <c r="F52" s="1">
        <f t="shared" ref="F52:F55" si="8">IF($E52="a",$D52,0)</f>
        <v>0</v>
      </c>
      <c r="G52" s="1">
        <f t="shared" ref="G52:G55" si="9">IF($E52="b",$D52,0)</f>
        <v>0</v>
      </c>
      <c r="H52" s="1">
        <f t="shared" ref="H52:H55" si="10">IF($E52="c",$D52,0)</f>
        <v>0</v>
      </c>
      <c r="I52" s="1">
        <f t="shared" ref="I52:I55" si="11">IF($E52="d",$D52,0)</f>
        <v>0</v>
      </c>
      <c r="J52" s="1">
        <f t="shared" ref="J52:J55" si="12">IF($E52="e",$D52,0)</f>
        <v>0</v>
      </c>
      <c r="K52" s="1">
        <f t="shared" ref="K52:K55" si="13">IF($E52="k",$D52,0)</f>
        <v>0</v>
      </c>
      <c r="M52" s="88" t="str">
        <f t="shared" ref="M52:M55" si="14">IF(D52&lt;&gt;0,IF(E52="","&lt;- FEJL - Kolonnen 'Modtager' skal udfyldes",""),"")</f>
        <v/>
      </c>
    </row>
    <row r="53" spans="1:13" x14ac:dyDescent="0.25">
      <c r="A53" s="16"/>
      <c r="B53" s="107"/>
      <c r="C53" s="108"/>
      <c r="D53" s="24"/>
      <c r="E53" s="25"/>
      <c r="F53" s="1">
        <f t="shared" si="8"/>
        <v>0</v>
      </c>
      <c r="G53" s="1">
        <f t="shared" si="9"/>
        <v>0</v>
      </c>
      <c r="H53" s="1">
        <f t="shared" si="10"/>
        <v>0</v>
      </c>
      <c r="I53" s="1">
        <f t="shared" si="11"/>
        <v>0</v>
      </c>
      <c r="J53" s="1">
        <f t="shared" si="12"/>
        <v>0</v>
      </c>
      <c r="K53" s="1">
        <f t="shared" si="13"/>
        <v>0</v>
      </c>
      <c r="M53" s="88" t="str">
        <f t="shared" si="14"/>
        <v/>
      </c>
    </row>
    <row r="54" spans="1:13" x14ac:dyDescent="0.25">
      <c r="A54" s="16"/>
      <c r="B54" s="107"/>
      <c r="C54" s="108"/>
      <c r="D54" s="24"/>
      <c r="E54" s="25"/>
      <c r="F54" s="1">
        <f t="shared" si="8"/>
        <v>0</v>
      </c>
      <c r="G54" s="1">
        <f t="shared" si="9"/>
        <v>0</v>
      </c>
      <c r="H54" s="1">
        <f t="shared" si="10"/>
        <v>0</v>
      </c>
      <c r="I54" s="1">
        <f t="shared" si="11"/>
        <v>0</v>
      </c>
      <c r="J54" s="1">
        <f t="shared" si="12"/>
        <v>0</v>
      </c>
      <c r="K54" s="1">
        <f t="shared" si="13"/>
        <v>0</v>
      </c>
      <c r="M54" s="88" t="str">
        <f t="shared" si="14"/>
        <v/>
      </c>
    </row>
    <row r="55" spans="1:13" x14ac:dyDescent="0.25">
      <c r="A55" s="16"/>
      <c r="B55" s="107"/>
      <c r="C55" s="108"/>
      <c r="D55" s="24"/>
      <c r="E55" s="25"/>
      <c r="F55" s="1">
        <f t="shared" si="8"/>
        <v>0</v>
      </c>
      <c r="G55" s="1">
        <f t="shared" si="9"/>
        <v>0</v>
      </c>
      <c r="H55" s="1">
        <f t="shared" si="10"/>
        <v>0</v>
      </c>
      <c r="I55" s="1">
        <f t="shared" si="11"/>
        <v>0</v>
      </c>
      <c r="J55" s="1">
        <f t="shared" si="12"/>
        <v>0</v>
      </c>
      <c r="K55" s="1">
        <f t="shared" si="13"/>
        <v>0</v>
      </c>
      <c r="M55" s="88" t="str">
        <f t="shared" si="14"/>
        <v/>
      </c>
    </row>
    <row r="56" spans="1:13" x14ac:dyDescent="0.25">
      <c r="A56" s="109" t="s">
        <v>76</v>
      </c>
      <c r="B56" s="109"/>
      <c r="C56" s="109"/>
      <c r="D56" s="30">
        <f>SUM(D51:D55)</f>
        <v>0</v>
      </c>
      <c r="E56" s="31"/>
      <c r="F56" s="32">
        <f>SUM(F51:F55)</f>
        <v>0</v>
      </c>
      <c r="G56" s="32">
        <f t="shared" ref="G56" si="15">SUM(G51:G55)</f>
        <v>0</v>
      </c>
      <c r="H56" s="32">
        <f t="shared" ref="H56" si="16">SUM(H51:H55)</f>
        <v>0</v>
      </c>
      <c r="I56" s="32">
        <f t="shared" ref="I56" si="17">SUM(I51:I55)</f>
        <v>0</v>
      </c>
      <c r="J56" s="32">
        <f t="shared" ref="J56" si="18">SUM(J51:J55)</f>
        <v>0</v>
      </c>
      <c r="K56" s="32">
        <f t="shared" ref="K56" si="19">SUM(K51:K55)</f>
        <v>0</v>
      </c>
    </row>
    <row r="57" spans="1:13" x14ac:dyDescent="0.25">
      <c r="A57" s="7" t="s">
        <v>119</v>
      </c>
      <c r="B57" s="33"/>
      <c r="C57" s="33"/>
      <c r="D57" s="34"/>
      <c r="E57" s="31"/>
      <c r="F57" s="35"/>
      <c r="G57" s="35"/>
      <c r="H57" s="35"/>
      <c r="I57" s="35"/>
      <c r="J57" s="35"/>
      <c r="K57" s="35"/>
    </row>
    <row r="58" spans="1:13" x14ac:dyDescent="0.25">
      <c r="B58" s="3"/>
    </row>
    <row r="59" spans="1:13" x14ac:dyDescent="0.25">
      <c r="A59" s="3" t="s">
        <v>62</v>
      </c>
      <c r="F59" s="8" t="s">
        <v>42</v>
      </c>
      <c r="G59" s="27"/>
      <c r="H59" s="27"/>
      <c r="I59" s="27"/>
      <c r="J59" s="27"/>
      <c r="K59" s="13"/>
    </row>
    <row r="60" spans="1:13" x14ac:dyDescent="0.25">
      <c r="A60" s="8" t="s">
        <v>30</v>
      </c>
      <c r="B60" s="8" t="s">
        <v>31</v>
      </c>
      <c r="C60" s="11"/>
      <c r="D60" s="28" t="s">
        <v>32</v>
      </c>
      <c r="E60" s="29" t="s">
        <v>87</v>
      </c>
      <c r="F60" s="14" t="str">
        <f>IFERROR(CONCATENATE($A$21," - ",LEFT($B$21,FIND(" ",$B$21,1)-1)),"")</f>
        <v/>
      </c>
      <c r="G60" s="14" t="str">
        <f>IFERROR(CONCATENATE($A$22," - ",LEFT($B$22,FIND(" ",$B$22,1)-1)),"")</f>
        <v/>
      </c>
      <c r="H60" s="14" t="str">
        <f>IFERROR(CONCATENATE($A$23," - ",LEFT($B$23,FIND(" ",$B$23,1)-1)),"")</f>
        <v/>
      </c>
      <c r="I60" s="14" t="str">
        <f>IFERROR(CONCATENATE($A$24," - ",LEFT($B$24,FIND(" ",$B$24,1)-1)),"")</f>
        <v/>
      </c>
      <c r="J60" s="14" t="str">
        <f>IFERROR(CONCATENATE($A$25," - ",LEFT($B$25,FIND(" ",$B$25,1)-1)),"")</f>
        <v/>
      </c>
      <c r="K60" s="14" t="s">
        <v>43</v>
      </c>
    </row>
    <row r="61" spans="1:13" x14ac:dyDescent="0.25">
      <c r="A61" s="16"/>
      <c r="B61" s="107"/>
      <c r="C61" s="108"/>
      <c r="D61" s="24"/>
      <c r="E61" s="25"/>
      <c r="F61" s="1">
        <f>IF($E61="a",$D61,0)</f>
        <v>0</v>
      </c>
      <c r="G61" s="1">
        <f>IF($E61="b",$D61,0)</f>
        <v>0</v>
      </c>
      <c r="H61" s="1">
        <f>IF($E61="c",$D61,0)</f>
        <v>0</v>
      </c>
      <c r="I61" s="1">
        <f>IF($E61="d",$D61,0)</f>
        <v>0</v>
      </c>
      <c r="J61" s="1">
        <f>IF($E61="e",$D61,0)</f>
        <v>0</v>
      </c>
      <c r="K61" s="1">
        <f>IF($E61="k",$D61,0)</f>
        <v>0</v>
      </c>
      <c r="M61" s="88" t="str">
        <f>IF(D61&lt;&gt;0,IF(E61="","&lt;- FEJL - Kolonnen 'Udlæg' skal udfyldes",""),"")</f>
        <v/>
      </c>
    </row>
    <row r="62" spans="1:13" x14ac:dyDescent="0.25">
      <c r="A62" s="16"/>
      <c r="B62" s="107"/>
      <c r="C62" s="108"/>
      <c r="D62" s="24"/>
      <c r="E62" s="25"/>
      <c r="F62" s="1">
        <f t="shared" ref="F62:F65" si="20">IF($E62="a",$D62,0)</f>
        <v>0</v>
      </c>
      <c r="G62" s="1">
        <f t="shared" ref="G62:G65" si="21">IF($E62="b",$D62,0)</f>
        <v>0</v>
      </c>
      <c r="H62" s="1">
        <f t="shared" ref="H62:H65" si="22">IF($E62="c",$D62,0)</f>
        <v>0</v>
      </c>
      <c r="I62" s="1">
        <f t="shared" ref="I62:I65" si="23">IF($E62="d",$D62,0)</f>
        <v>0</v>
      </c>
      <c r="J62" s="1">
        <f t="shared" ref="J62:J65" si="24">IF($E62="e",$D62,0)</f>
        <v>0</v>
      </c>
      <c r="K62" s="1">
        <f t="shared" ref="K62:K65" si="25">IF($E62="k",$D62,0)</f>
        <v>0</v>
      </c>
      <c r="M62" s="88" t="str">
        <f t="shared" ref="M62:M65" si="26">IF(D62&lt;&gt;0,IF(E62="","&lt;- FEJL - Kolonnen 'Udlæg' skal udfyldes",""),"")</f>
        <v/>
      </c>
    </row>
    <row r="63" spans="1:13" x14ac:dyDescent="0.25">
      <c r="A63" s="16"/>
      <c r="B63" s="107"/>
      <c r="C63" s="108"/>
      <c r="D63" s="24"/>
      <c r="E63" s="25"/>
      <c r="F63" s="1">
        <f t="shared" si="20"/>
        <v>0</v>
      </c>
      <c r="G63" s="1">
        <f t="shared" si="21"/>
        <v>0</v>
      </c>
      <c r="H63" s="1">
        <f t="shared" si="22"/>
        <v>0</v>
      </c>
      <c r="I63" s="1">
        <f t="shared" si="23"/>
        <v>0</v>
      </c>
      <c r="J63" s="1">
        <f t="shared" si="24"/>
        <v>0</v>
      </c>
      <c r="K63" s="1">
        <f t="shared" si="25"/>
        <v>0</v>
      </c>
      <c r="M63" s="88" t="str">
        <f t="shared" si="26"/>
        <v/>
      </c>
    </row>
    <row r="64" spans="1:13" x14ac:dyDescent="0.25">
      <c r="A64" s="16"/>
      <c r="B64" s="107"/>
      <c r="C64" s="108"/>
      <c r="D64" s="24"/>
      <c r="E64" s="25"/>
      <c r="F64" s="1">
        <f t="shared" si="20"/>
        <v>0</v>
      </c>
      <c r="G64" s="1">
        <f t="shared" si="21"/>
        <v>0</v>
      </c>
      <c r="H64" s="1">
        <f t="shared" si="22"/>
        <v>0</v>
      </c>
      <c r="I64" s="1">
        <f t="shared" si="23"/>
        <v>0</v>
      </c>
      <c r="J64" s="1">
        <f t="shared" si="24"/>
        <v>0</v>
      </c>
      <c r="K64" s="1">
        <f t="shared" si="25"/>
        <v>0</v>
      </c>
      <c r="M64" s="88" t="str">
        <f t="shared" si="26"/>
        <v/>
      </c>
    </row>
    <row r="65" spans="1:13" x14ac:dyDescent="0.25">
      <c r="A65" s="16"/>
      <c r="B65" s="107"/>
      <c r="C65" s="108"/>
      <c r="D65" s="24"/>
      <c r="E65" s="25"/>
      <c r="F65" s="1">
        <f t="shared" si="20"/>
        <v>0</v>
      </c>
      <c r="G65" s="1">
        <f t="shared" si="21"/>
        <v>0</v>
      </c>
      <c r="H65" s="1">
        <f t="shared" si="22"/>
        <v>0</v>
      </c>
      <c r="I65" s="1">
        <f t="shared" si="23"/>
        <v>0</v>
      </c>
      <c r="J65" s="1">
        <f t="shared" si="24"/>
        <v>0</v>
      </c>
      <c r="K65" s="1">
        <f t="shared" si="25"/>
        <v>0</v>
      </c>
      <c r="M65" s="88" t="str">
        <f t="shared" si="26"/>
        <v/>
      </c>
    </row>
    <row r="66" spans="1:13" x14ac:dyDescent="0.25">
      <c r="A66" s="109" t="s">
        <v>63</v>
      </c>
      <c r="B66" s="109"/>
      <c r="C66" s="109"/>
      <c r="D66" s="30">
        <f>SUM(D61:D65)</f>
        <v>0</v>
      </c>
      <c r="E66" s="31"/>
      <c r="F66" s="32">
        <f>SUM(F61:F65)</f>
        <v>0</v>
      </c>
      <c r="G66" s="32">
        <f t="shared" ref="G66:K66" si="27">SUM(G61:G65)</f>
        <v>0</v>
      </c>
      <c r="H66" s="32">
        <f t="shared" si="27"/>
        <v>0</v>
      </c>
      <c r="I66" s="32">
        <f t="shared" si="27"/>
        <v>0</v>
      </c>
      <c r="J66" s="32">
        <f t="shared" si="27"/>
        <v>0</v>
      </c>
      <c r="K66" s="32">
        <f t="shared" si="27"/>
        <v>0</v>
      </c>
    </row>
    <row r="67" spans="1:13" x14ac:dyDescent="0.25">
      <c r="A67" s="7" t="s">
        <v>120</v>
      </c>
      <c r="B67" s="33"/>
      <c r="C67" s="33"/>
      <c r="D67" s="34"/>
      <c r="E67" s="31"/>
      <c r="F67" s="35"/>
      <c r="G67" s="35"/>
      <c r="H67" s="35"/>
      <c r="I67" s="35"/>
      <c r="J67" s="35"/>
      <c r="K67" s="35"/>
    </row>
    <row r="68" spans="1:13" x14ac:dyDescent="0.25">
      <c r="A68" s="33"/>
      <c r="B68" s="33"/>
      <c r="C68" s="33"/>
      <c r="D68" s="34"/>
      <c r="E68" s="31"/>
      <c r="F68" s="35"/>
      <c r="G68" s="35"/>
      <c r="H68" s="35"/>
      <c r="I68" s="35"/>
      <c r="J68" s="35"/>
      <c r="K68" s="35"/>
    </row>
    <row r="69" spans="1:13" x14ac:dyDescent="0.25">
      <c r="D69" s="19"/>
      <c r="E69" s="36"/>
    </row>
    <row r="70" spans="1:13" x14ac:dyDescent="0.25">
      <c r="A70" s="3" t="s">
        <v>45</v>
      </c>
      <c r="F70" s="8" t="s">
        <v>42</v>
      </c>
      <c r="G70" s="27"/>
      <c r="H70" s="27"/>
      <c r="I70" s="27"/>
      <c r="J70" s="27"/>
      <c r="K70" s="13"/>
    </row>
    <row r="71" spans="1:13" x14ac:dyDescent="0.25">
      <c r="A71" s="8" t="s">
        <v>30</v>
      </c>
      <c r="B71" s="8" t="s">
        <v>31</v>
      </c>
      <c r="C71" s="11"/>
      <c r="D71" s="28" t="s">
        <v>32</v>
      </c>
      <c r="E71" s="29" t="s">
        <v>87</v>
      </c>
      <c r="F71" s="14" t="str">
        <f>IFERROR(CONCATENATE($A$21," - ",LEFT($B$21,FIND(" ",$B$21,1)-1)),"")</f>
        <v/>
      </c>
      <c r="G71" s="14" t="str">
        <f>IFERROR(CONCATENATE($A$22," - ",LEFT($B$22,FIND(" ",$B$22,1)-1)),"")</f>
        <v/>
      </c>
      <c r="H71" s="14" t="str">
        <f>IFERROR(CONCATENATE($A$23," - ",LEFT($B$23,FIND(" ",$B$23,1)-1)),"")</f>
        <v/>
      </c>
      <c r="I71" s="14" t="str">
        <f>IFERROR(CONCATENATE($A$24," - ",LEFT($B$24,FIND(" ",$B$24,1)-1)),"")</f>
        <v/>
      </c>
      <c r="J71" s="14" t="str">
        <f>IFERROR(CONCATENATE($A$25," - ",LEFT($B$25,FIND(" ",$B$25,1)-1)),"")</f>
        <v/>
      </c>
      <c r="K71" s="14" t="s">
        <v>43</v>
      </c>
    </row>
    <row r="72" spans="1:13" x14ac:dyDescent="0.25">
      <c r="A72" s="16"/>
      <c r="B72" s="107"/>
      <c r="C72" s="108"/>
      <c r="D72" s="24"/>
      <c r="E72" s="25"/>
      <c r="F72" s="1">
        <f>IF($E72="a",$D72,0)</f>
        <v>0</v>
      </c>
      <c r="G72" s="1">
        <f>IF($E72="b",$D72,0)</f>
        <v>0</v>
      </c>
      <c r="H72" s="1">
        <f>IF($E72="c",$D72,0)</f>
        <v>0</v>
      </c>
      <c r="I72" s="1">
        <f>IF($E72="d",$D72,0)</f>
        <v>0</v>
      </c>
      <c r="J72" s="1">
        <f>IF($E72="e",$D72,0)</f>
        <v>0</v>
      </c>
      <c r="K72" s="1">
        <f>IF($E72="k",$D72,0)</f>
        <v>0</v>
      </c>
      <c r="M72" s="88" t="str">
        <f t="shared" ref="M72:M76" si="28">IF(D72&lt;&gt;0,IF(E72="","&lt;- FEJL - Kolonnen 'Udlæg' skal udfyldes",""),"")</f>
        <v/>
      </c>
    </row>
    <row r="73" spans="1:13" x14ac:dyDescent="0.25">
      <c r="A73" s="16"/>
      <c r="B73" s="107"/>
      <c r="C73" s="108"/>
      <c r="D73" s="24"/>
      <c r="E73" s="25"/>
      <c r="F73" s="1">
        <f>IF($E73="a",$D73,0)</f>
        <v>0</v>
      </c>
      <c r="G73" s="1">
        <f>IF($E73="b",$D73,0)</f>
        <v>0</v>
      </c>
      <c r="H73" s="1">
        <f>IF($E73="c",$D73,0)</f>
        <v>0</v>
      </c>
      <c r="I73" s="1">
        <f>IF($E73="d",$D73,0)</f>
        <v>0</v>
      </c>
      <c r="J73" s="1">
        <f>IF($E73="e",$D73,0)</f>
        <v>0</v>
      </c>
      <c r="K73" s="1">
        <f>IF($E73="k",$D73,0)</f>
        <v>0</v>
      </c>
      <c r="M73" s="88" t="str">
        <f t="shared" si="28"/>
        <v/>
      </c>
    </row>
    <row r="74" spans="1:13" x14ac:dyDescent="0.25">
      <c r="A74" s="16"/>
      <c r="B74" s="107"/>
      <c r="C74" s="108"/>
      <c r="D74" s="24"/>
      <c r="E74" s="25"/>
      <c r="F74" s="1">
        <f>IF($E74="a",$D74,0)</f>
        <v>0</v>
      </c>
      <c r="G74" s="1">
        <f>IF($E74="b",$D74,0)</f>
        <v>0</v>
      </c>
      <c r="H74" s="1">
        <f>IF($E74="c",$D74,0)</f>
        <v>0</v>
      </c>
      <c r="I74" s="1">
        <f>IF($E74="d",$D74,0)</f>
        <v>0</v>
      </c>
      <c r="J74" s="1">
        <f>IF($E74="e",$D74,0)</f>
        <v>0</v>
      </c>
      <c r="K74" s="1">
        <f>IF($E74="k",$D74,0)</f>
        <v>0</v>
      </c>
      <c r="M74" s="88" t="str">
        <f t="shared" si="28"/>
        <v/>
      </c>
    </row>
    <row r="75" spans="1:13" x14ac:dyDescent="0.25">
      <c r="A75" s="16"/>
      <c r="B75" s="107"/>
      <c r="C75" s="108"/>
      <c r="D75" s="24"/>
      <c r="E75" s="25"/>
      <c r="F75" s="1">
        <f t="shared" ref="F75:F76" si="29">IF($E75="a",$D75,0)</f>
        <v>0</v>
      </c>
      <c r="G75" s="1">
        <f t="shared" ref="G75:G76" si="30">IF($E75="b",$D75,0)</f>
        <v>0</v>
      </c>
      <c r="H75" s="1">
        <f t="shared" ref="H75:H76" si="31">IF($E75="c",$D75,0)</f>
        <v>0</v>
      </c>
      <c r="I75" s="1">
        <f t="shared" ref="I75:I76" si="32">IF($E75="d",$D75,0)</f>
        <v>0</v>
      </c>
      <c r="J75" s="1">
        <f t="shared" ref="J75:J76" si="33">IF($E75="e",$D75,0)</f>
        <v>0</v>
      </c>
      <c r="K75" s="1">
        <f t="shared" ref="K75:K76" si="34">IF($E75="k",$D75,0)</f>
        <v>0</v>
      </c>
      <c r="M75" s="88" t="str">
        <f t="shared" si="28"/>
        <v/>
      </c>
    </row>
    <row r="76" spans="1:13" x14ac:dyDescent="0.25">
      <c r="A76" s="16"/>
      <c r="B76" s="107"/>
      <c r="C76" s="108"/>
      <c r="D76" s="24"/>
      <c r="E76" s="25"/>
      <c r="F76" s="1">
        <f t="shared" si="29"/>
        <v>0</v>
      </c>
      <c r="G76" s="1">
        <f t="shared" si="30"/>
        <v>0</v>
      </c>
      <c r="H76" s="1">
        <f t="shared" si="31"/>
        <v>0</v>
      </c>
      <c r="I76" s="1">
        <f t="shared" si="32"/>
        <v>0</v>
      </c>
      <c r="J76" s="1">
        <f t="shared" si="33"/>
        <v>0</v>
      </c>
      <c r="K76" s="1">
        <f t="shared" si="34"/>
        <v>0</v>
      </c>
      <c r="M76" s="88" t="str">
        <f t="shared" si="28"/>
        <v/>
      </c>
    </row>
    <row r="77" spans="1:13" x14ac:dyDescent="0.25">
      <c r="A77" s="109" t="s">
        <v>46</v>
      </c>
      <c r="B77" s="109"/>
      <c r="C77" s="109"/>
      <c r="D77" s="30">
        <f>SUM(D72:D76)</f>
        <v>0</v>
      </c>
      <c r="E77" s="36"/>
      <c r="F77" s="32">
        <f>SUM(F72:F76)</f>
        <v>0</v>
      </c>
      <c r="G77" s="32">
        <f t="shared" ref="G77" si="35">SUM(G72:G76)</f>
        <v>0</v>
      </c>
      <c r="H77" s="32">
        <f t="shared" ref="H77" si="36">SUM(H72:H76)</f>
        <v>0</v>
      </c>
      <c r="I77" s="32">
        <f t="shared" ref="I77" si="37">SUM(I72:I76)</f>
        <v>0</v>
      </c>
      <c r="J77" s="32">
        <f t="shared" ref="J77" si="38">SUM(J72:J76)</f>
        <v>0</v>
      </c>
      <c r="K77" s="32">
        <f t="shared" ref="K77" si="39">SUM(K72:K76)</f>
        <v>0</v>
      </c>
    </row>
    <row r="78" spans="1:13" x14ac:dyDescent="0.25">
      <c r="A78" s="7" t="s">
        <v>120</v>
      </c>
      <c r="B78" s="33"/>
      <c r="C78" s="33"/>
      <c r="D78" s="34"/>
      <c r="E78" s="36"/>
      <c r="F78" s="35"/>
      <c r="G78" s="35"/>
      <c r="H78" s="35"/>
      <c r="I78" s="35"/>
      <c r="J78" s="35"/>
      <c r="K78" s="35"/>
    </row>
    <row r="79" spans="1:13" x14ac:dyDescent="0.25">
      <c r="A79" s="33"/>
      <c r="B79" s="33"/>
      <c r="C79" s="33"/>
      <c r="D79" s="34"/>
      <c r="E79" s="36"/>
      <c r="F79" s="35"/>
      <c r="G79" s="35"/>
      <c r="H79" s="35"/>
      <c r="I79" s="35"/>
      <c r="J79" s="35"/>
      <c r="K79" s="35"/>
    </row>
    <row r="80" spans="1:13" x14ac:dyDescent="0.25">
      <c r="D80" s="19"/>
      <c r="E80" s="36"/>
    </row>
    <row r="81" spans="1:13" x14ac:dyDescent="0.25">
      <c r="A81" s="3" t="s">
        <v>51</v>
      </c>
      <c r="F81" s="8" t="s">
        <v>42</v>
      </c>
      <c r="G81" s="27"/>
      <c r="H81" s="27"/>
      <c r="I81" s="27"/>
      <c r="J81" s="27"/>
      <c r="K81" s="13"/>
    </row>
    <row r="82" spans="1:13" x14ac:dyDescent="0.25">
      <c r="A82" s="8" t="s">
        <v>30</v>
      </c>
      <c r="B82" s="8" t="s">
        <v>31</v>
      </c>
      <c r="C82" s="11"/>
      <c r="D82" s="28" t="s">
        <v>32</v>
      </c>
      <c r="E82" s="29" t="s">
        <v>87</v>
      </c>
      <c r="F82" s="14" t="str">
        <f>IFERROR(CONCATENATE($A$21," - ",LEFT($B$21,FIND(" ",$B$21,1)-1)),"")</f>
        <v/>
      </c>
      <c r="G82" s="14" t="str">
        <f>IFERROR(CONCATENATE($A$22," - ",LEFT($B$22,FIND(" ",$B$22,1)-1)),"")</f>
        <v/>
      </c>
      <c r="H82" s="14" t="str">
        <f>IFERROR(CONCATENATE($A$23," - ",LEFT($B$23,FIND(" ",$B$23,1)-1)),"")</f>
        <v/>
      </c>
      <c r="I82" s="14" t="str">
        <f>IFERROR(CONCATENATE($A$24," - ",LEFT($B$24,FIND(" ",$B$24,1)-1)),"")</f>
        <v/>
      </c>
      <c r="J82" s="14" t="str">
        <f>IFERROR(CONCATENATE($A$25," - ",LEFT($B$25,FIND(" ",$B$25,1)-1)),"")</f>
        <v/>
      </c>
      <c r="K82" s="14" t="s">
        <v>43</v>
      </c>
    </row>
    <row r="83" spans="1:13" x14ac:dyDescent="0.25">
      <c r="A83" s="16"/>
      <c r="B83" s="107"/>
      <c r="C83" s="108"/>
      <c r="D83" s="24"/>
      <c r="E83" s="25"/>
      <c r="F83" s="1">
        <f>IF($E83="a",$D83,0)</f>
        <v>0</v>
      </c>
      <c r="G83" s="1">
        <f>IF($E83="b",$D83,0)</f>
        <v>0</v>
      </c>
      <c r="H83" s="1">
        <f>IF($E83="c",$D83,0)</f>
        <v>0</v>
      </c>
      <c r="I83" s="1">
        <f>IF($E83="d",$D83,0)</f>
        <v>0</v>
      </c>
      <c r="J83" s="1">
        <f>IF($E83="e",$D83,0)</f>
        <v>0</v>
      </c>
      <c r="K83" s="1">
        <f>IF($E83="k",$D83,0)</f>
        <v>0</v>
      </c>
      <c r="M83" s="88" t="str">
        <f t="shared" ref="M83:M134" si="40">IF(D83&lt;&gt;0,IF(E83="","&lt;- FEJL - Kolonnen 'Udlæg' skal udfyldes",""),"")</f>
        <v/>
      </c>
    </row>
    <row r="84" spans="1:13" x14ac:dyDescent="0.25">
      <c r="A84" s="16"/>
      <c r="B84" s="107"/>
      <c r="C84" s="108"/>
      <c r="D84" s="24"/>
      <c r="E84" s="25"/>
      <c r="F84" s="1">
        <f t="shared" ref="F84:F98" si="41">IF($E84="a",$D84,0)</f>
        <v>0</v>
      </c>
      <c r="G84" s="1">
        <f t="shared" ref="G84:G98" si="42">IF($E84="b",$D84,0)</f>
        <v>0</v>
      </c>
      <c r="H84" s="1">
        <f t="shared" ref="H84:H98" si="43">IF($E84="c",$D84,0)</f>
        <v>0</v>
      </c>
      <c r="I84" s="1">
        <f t="shared" ref="I84:I98" si="44">IF($E84="d",$D84,0)</f>
        <v>0</v>
      </c>
      <c r="J84" s="1">
        <f t="shared" ref="J84:J98" si="45">IF($E84="e",$D84,0)</f>
        <v>0</v>
      </c>
      <c r="K84" s="1">
        <f t="shared" ref="K84:K98" si="46">IF($E84="k",$D84,0)</f>
        <v>0</v>
      </c>
      <c r="M84" s="88" t="str">
        <f t="shared" si="40"/>
        <v/>
      </c>
    </row>
    <row r="85" spans="1:13" x14ac:dyDescent="0.25">
      <c r="A85" s="86"/>
      <c r="B85" s="107"/>
      <c r="C85" s="108"/>
      <c r="D85" s="24"/>
      <c r="E85" s="25"/>
      <c r="F85" s="1">
        <f t="shared" si="41"/>
        <v>0</v>
      </c>
      <c r="G85" s="1">
        <f t="shared" si="42"/>
        <v>0</v>
      </c>
      <c r="H85" s="1">
        <f t="shared" si="43"/>
        <v>0</v>
      </c>
      <c r="I85" s="1">
        <f t="shared" si="44"/>
        <v>0</v>
      </c>
      <c r="J85" s="1">
        <f t="shared" si="45"/>
        <v>0</v>
      </c>
      <c r="K85" s="1">
        <f t="shared" si="46"/>
        <v>0</v>
      </c>
      <c r="M85" s="88" t="str">
        <f t="shared" si="40"/>
        <v/>
      </c>
    </row>
    <row r="86" spans="1:13" x14ac:dyDescent="0.25">
      <c r="A86" s="86"/>
      <c r="B86" s="106"/>
      <c r="C86" s="106"/>
      <c r="D86" s="24"/>
      <c r="E86" s="25"/>
      <c r="F86" s="1">
        <f t="shared" si="41"/>
        <v>0</v>
      </c>
      <c r="G86" s="1">
        <f t="shared" si="42"/>
        <v>0</v>
      </c>
      <c r="H86" s="1">
        <f t="shared" si="43"/>
        <v>0</v>
      </c>
      <c r="I86" s="1">
        <f t="shared" si="44"/>
        <v>0</v>
      </c>
      <c r="J86" s="1">
        <f t="shared" si="45"/>
        <v>0</v>
      </c>
      <c r="K86" s="1">
        <f t="shared" si="46"/>
        <v>0</v>
      </c>
      <c r="M86" s="88" t="str">
        <f t="shared" si="40"/>
        <v/>
      </c>
    </row>
    <row r="87" spans="1:13" x14ac:dyDescent="0.25">
      <c r="A87" s="86"/>
      <c r="B87" s="106"/>
      <c r="C87" s="106"/>
      <c r="D87" s="24"/>
      <c r="E87" s="25"/>
      <c r="F87" s="1">
        <f t="shared" si="41"/>
        <v>0</v>
      </c>
      <c r="G87" s="1">
        <f t="shared" si="42"/>
        <v>0</v>
      </c>
      <c r="H87" s="1">
        <f t="shared" si="43"/>
        <v>0</v>
      </c>
      <c r="I87" s="1">
        <f t="shared" si="44"/>
        <v>0</v>
      </c>
      <c r="J87" s="1">
        <f t="shared" si="45"/>
        <v>0</v>
      </c>
      <c r="K87" s="1">
        <f t="shared" si="46"/>
        <v>0</v>
      </c>
      <c r="M87" s="88" t="str">
        <f t="shared" si="40"/>
        <v/>
      </c>
    </row>
    <row r="88" spans="1:13" x14ac:dyDescent="0.25">
      <c r="A88" s="86"/>
      <c r="B88" s="106"/>
      <c r="C88" s="106"/>
      <c r="D88" s="24"/>
      <c r="E88" s="25"/>
      <c r="F88" s="1">
        <f t="shared" si="41"/>
        <v>0</v>
      </c>
      <c r="G88" s="1">
        <f t="shared" si="42"/>
        <v>0</v>
      </c>
      <c r="H88" s="1">
        <f t="shared" si="43"/>
        <v>0</v>
      </c>
      <c r="I88" s="1">
        <f t="shared" si="44"/>
        <v>0</v>
      </c>
      <c r="J88" s="1">
        <f t="shared" si="45"/>
        <v>0</v>
      </c>
      <c r="K88" s="1">
        <f t="shared" si="46"/>
        <v>0</v>
      </c>
      <c r="M88" s="88" t="str">
        <f t="shared" si="40"/>
        <v/>
      </c>
    </row>
    <row r="89" spans="1:13" x14ac:dyDescent="0.25">
      <c r="A89" s="86"/>
      <c r="B89" s="106"/>
      <c r="C89" s="106"/>
      <c r="D89" s="24"/>
      <c r="E89" s="25"/>
      <c r="F89" s="1">
        <f t="shared" si="41"/>
        <v>0</v>
      </c>
      <c r="G89" s="1">
        <f t="shared" si="42"/>
        <v>0</v>
      </c>
      <c r="H89" s="1">
        <f t="shared" si="43"/>
        <v>0</v>
      </c>
      <c r="I89" s="1">
        <f t="shared" si="44"/>
        <v>0</v>
      </c>
      <c r="J89" s="1">
        <f t="shared" si="45"/>
        <v>0</v>
      </c>
      <c r="K89" s="1">
        <f t="shared" si="46"/>
        <v>0</v>
      </c>
      <c r="M89" s="88" t="str">
        <f t="shared" si="40"/>
        <v/>
      </c>
    </row>
    <row r="90" spans="1:13" x14ac:dyDescent="0.25">
      <c r="A90" s="86"/>
      <c r="B90" s="106"/>
      <c r="C90" s="106"/>
      <c r="D90" s="24"/>
      <c r="E90" s="25"/>
      <c r="F90" s="1">
        <f t="shared" si="41"/>
        <v>0</v>
      </c>
      <c r="G90" s="1">
        <f t="shared" si="42"/>
        <v>0</v>
      </c>
      <c r="H90" s="1">
        <f t="shared" si="43"/>
        <v>0</v>
      </c>
      <c r="I90" s="1">
        <f t="shared" si="44"/>
        <v>0</v>
      </c>
      <c r="J90" s="1">
        <f t="shared" si="45"/>
        <v>0</v>
      </c>
      <c r="K90" s="1">
        <f t="shared" si="46"/>
        <v>0</v>
      </c>
      <c r="M90" s="88" t="str">
        <f t="shared" si="40"/>
        <v/>
      </c>
    </row>
    <row r="91" spans="1:13" x14ac:dyDescent="0.25">
      <c r="A91" s="86"/>
      <c r="B91" s="106"/>
      <c r="C91" s="106"/>
      <c r="D91" s="24"/>
      <c r="E91" s="25"/>
      <c r="F91" s="1">
        <f t="shared" si="41"/>
        <v>0</v>
      </c>
      <c r="G91" s="1">
        <f t="shared" si="42"/>
        <v>0</v>
      </c>
      <c r="H91" s="1">
        <f t="shared" si="43"/>
        <v>0</v>
      </c>
      <c r="I91" s="1">
        <f t="shared" si="44"/>
        <v>0</v>
      </c>
      <c r="J91" s="1">
        <f t="shared" si="45"/>
        <v>0</v>
      </c>
      <c r="K91" s="1">
        <f t="shared" si="46"/>
        <v>0</v>
      </c>
      <c r="M91" s="88" t="str">
        <f t="shared" si="40"/>
        <v/>
      </c>
    </row>
    <row r="92" spans="1:13" x14ac:dyDescent="0.25">
      <c r="A92" s="86"/>
      <c r="B92" s="106"/>
      <c r="C92" s="106"/>
      <c r="D92" s="24"/>
      <c r="E92" s="25"/>
      <c r="F92" s="1">
        <f t="shared" si="41"/>
        <v>0</v>
      </c>
      <c r="G92" s="1">
        <f t="shared" si="42"/>
        <v>0</v>
      </c>
      <c r="H92" s="1">
        <f t="shared" si="43"/>
        <v>0</v>
      </c>
      <c r="I92" s="1">
        <f t="shared" si="44"/>
        <v>0</v>
      </c>
      <c r="J92" s="1">
        <f t="shared" si="45"/>
        <v>0</v>
      </c>
      <c r="K92" s="1">
        <f t="shared" si="46"/>
        <v>0</v>
      </c>
      <c r="M92" s="88" t="str">
        <f t="shared" si="40"/>
        <v/>
      </c>
    </row>
    <row r="93" spans="1:13" x14ac:dyDescent="0.25">
      <c r="A93" s="86"/>
      <c r="B93" s="106"/>
      <c r="C93" s="106"/>
      <c r="D93" s="24"/>
      <c r="E93" s="25"/>
      <c r="F93" s="1">
        <f t="shared" si="41"/>
        <v>0</v>
      </c>
      <c r="G93" s="1">
        <f t="shared" si="42"/>
        <v>0</v>
      </c>
      <c r="H93" s="1">
        <f t="shared" si="43"/>
        <v>0</v>
      </c>
      <c r="I93" s="1">
        <f t="shared" si="44"/>
        <v>0</v>
      </c>
      <c r="J93" s="1">
        <f t="shared" si="45"/>
        <v>0</v>
      </c>
      <c r="K93" s="1">
        <f t="shared" si="46"/>
        <v>0</v>
      </c>
      <c r="M93" s="88" t="str">
        <f t="shared" si="40"/>
        <v/>
      </c>
    </row>
    <row r="94" spans="1:13" x14ac:dyDescent="0.25">
      <c r="A94" s="86"/>
      <c r="B94" s="106"/>
      <c r="C94" s="106"/>
      <c r="D94" s="24"/>
      <c r="E94" s="25"/>
      <c r="F94" s="1">
        <f t="shared" si="41"/>
        <v>0</v>
      </c>
      <c r="G94" s="1">
        <f t="shared" si="42"/>
        <v>0</v>
      </c>
      <c r="H94" s="1">
        <f t="shared" si="43"/>
        <v>0</v>
      </c>
      <c r="I94" s="1">
        <f t="shared" si="44"/>
        <v>0</v>
      </c>
      <c r="J94" s="1">
        <f t="shared" si="45"/>
        <v>0</v>
      </c>
      <c r="K94" s="1">
        <f t="shared" si="46"/>
        <v>0</v>
      </c>
      <c r="M94" s="88" t="str">
        <f t="shared" si="40"/>
        <v/>
      </c>
    </row>
    <row r="95" spans="1:13" x14ac:dyDescent="0.25">
      <c r="A95" s="86"/>
      <c r="B95" s="106"/>
      <c r="C95" s="106"/>
      <c r="D95" s="24"/>
      <c r="E95" s="25"/>
      <c r="F95" s="1">
        <f t="shared" si="41"/>
        <v>0</v>
      </c>
      <c r="G95" s="1">
        <f t="shared" si="42"/>
        <v>0</v>
      </c>
      <c r="H95" s="1">
        <f t="shared" si="43"/>
        <v>0</v>
      </c>
      <c r="I95" s="1">
        <f t="shared" si="44"/>
        <v>0</v>
      </c>
      <c r="J95" s="1">
        <f t="shared" si="45"/>
        <v>0</v>
      </c>
      <c r="K95" s="1">
        <f t="shared" si="46"/>
        <v>0</v>
      </c>
      <c r="M95" s="88" t="str">
        <f t="shared" si="40"/>
        <v/>
      </c>
    </row>
    <row r="96" spans="1:13" x14ac:dyDescent="0.25">
      <c r="A96" s="86"/>
      <c r="B96" s="106"/>
      <c r="C96" s="106"/>
      <c r="D96" s="24"/>
      <c r="E96" s="25"/>
      <c r="F96" s="1">
        <f t="shared" si="41"/>
        <v>0</v>
      </c>
      <c r="G96" s="1">
        <f t="shared" si="42"/>
        <v>0</v>
      </c>
      <c r="H96" s="1">
        <f t="shared" si="43"/>
        <v>0</v>
      </c>
      <c r="I96" s="1">
        <f t="shared" si="44"/>
        <v>0</v>
      </c>
      <c r="J96" s="1">
        <f t="shared" si="45"/>
        <v>0</v>
      </c>
      <c r="K96" s="1">
        <f t="shared" si="46"/>
        <v>0</v>
      </c>
      <c r="M96" s="88" t="str">
        <f t="shared" si="40"/>
        <v/>
      </c>
    </row>
    <row r="97" spans="1:13" x14ac:dyDescent="0.25">
      <c r="A97" s="16"/>
      <c r="B97" s="106"/>
      <c r="C97" s="106"/>
      <c r="D97" s="24"/>
      <c r="E97" s="25"/>
      <c r="F97" s="1">
        <f t="shared" si="41"/>
        <v>0</v>
      </c>
      <c r="G97" s="1">
        <f t="shared" si="42"/>
        <v>0</v>
      </c>
      <c r="H97" s="1">
        <f t="shared" si="43"/>
        <v>0</v>
      </c>
      <c r="I97" s="1">
        <f t="shared" si="44"/>
        <v>0</v>
      </c>
      <c r="J97" s="1">
        <f t="shared" si="45"/>
        <v>0</v>
      </c>
      <c r="K97" s="1">
        <f t="shared" si="46"/>
        <v>0</v>
      </c>
      <c r="M97" s="88" t="str">
        <f t="shared" si="40"/>
        <v/>
      </c>
    </row>
    <row r="98" spans="1:13" x14ac:dyDescent="0.25">
      <c r="A98" s="16"/>
      <c r="B98" s="106"/>
      <c r="C98" s="106"/>
      <c r="D98" s="24"/>
      <c r="E98" s="25"/>
      <c r="F98" s="1">
        <f t="shared" si="41"/>
        <v>0</v>
      </c>
      <c r="G98" s="1">
        <f t="shared" si="42"/>
        <v>0</v>
      </c>
      <c r="H98" s="1">
        <f t="shared" si="43"/>
        <v>0</v>
      </c>
      <c r="I98" s="1">
        <f t="shared" si="44"/>
        <v>0</v>
      </c>
      <c r="J98" s="1">
        <f t="shared" si="45"/>
        <v>0</v>
      </c>
      <c r="K98" s="1">
        <f t="shared" si="46"/>
        <v>0</v>
      </c>
      <c r="M98" s="88" t="str">
        <f t="shared" si="40"/>
        <v/>
      </c>
    </row>
    <row r="99" spans="1:13" x14ac:dyDescent="0.25">
      <c r="A99" s="16"/>
      <c r="B99" s="106"/>
      <c r="C99" s="106"/>
      <c r="D99" s="24"/>
      <c r="E99" s="25"/>
      <c r="F99" s="1">
        <f>IF($E99="a",$D99,0)</f>
        <v>0</v>
      </c>
      <c r="G99" s="1">
        <f>IF($E99="b",$D99,0)</f>
        <v>0</v>
      </c>
      <c r="H99" s="1">
        <f>IF($E99="c",$D99,0)</f>
        <v>0</v>
      </c>
      <c r="I99" s="1">
        <f>IF($E99="d",$D99,0)</f>
        <v>0</v>
      </c>
      <c r="J99" s="1">
        <f>IF($E99="e",$D99,0)</f>
        <v>0</v>
      </c>
      <c r="K99" s="1">
        <f>IF($E99="k",$D99,0)</f>
        <v>0</v>
      </c>
      <c r="M99" s="88" t="str">
        <f t="shared" si="40"/>
        <v/>
      </c>
    </row>
    <row r="100" spans="1:13" x14ac:dyDescent="0.25">
      <c r="A100" s="16"/>
      <c r="B100" s="107"/>
      <c r="C100" s="108"/>
      <c r="D100" s="24"/>
      <c r="E100" s="25"/>
      <c r="F100" s="1">
        <f>IF($E100="a",$D100,0)</f>
        <v>0</v>
      </c>
      <c r="G100" s="1">
        <f>IF($E100="b",$D100,0)</f>
        <v>0</v>
      </c>
      <c r="H100" s="1">
        <f>IF($E100="c",$D100,0)</f>
        <v>0</v>
      </c>
      <c r="I100" s="1">
        <f>IF($E100="d",$D100,0)</f>
        <v>0</v>
      </c>
      <c r="J100" s="1">
        <f>IF($E100="e",$D100,0)</f>
        <v>0</v>
      </c>
      <c r="K100" s="1">
        <f>IF($E100="k",$D100,0)</f>
        <v>0</v>
      </c>
      <c r="M100" s="88" t="str">
        <f t="shared" si="40"/>
        <v/>
      </c>
    </row>
    <row r="101" spans="1:13" x14ac:dyDescent="0.25">
      <c r="A101" s="16"/>
      <c r="B101" s="107"/>
      <c r="C101" s="108"/>
      <c r="D101" s="24"/>
      <c r="E101" s="25"/>
      <c r="F101" s="1">
        <f t="shared" ref="F101:F102" si="47">IF($E101="a",$D101,0)</f>
        <v>0</v>
      </c>
      <c r="G101" s="1">
        <f t="shared" ref="G101:G102" si="48">IF($E101="b",$D101,0)</f>
        <v>0</v>
      </c>
      <c r="H101" s="1">
        <f t="shared" ref="H101:H102" si="49">IF($E101="c",$D101,0)</f>
        <v>0</v>
      </c>
      <c r="I101" s="1">
        <f t="shared" ref="I101:I102" si="50">IF($E101="d",$D101,0)</f>
        <v>0</v>
      </c>
      <c r="J101" s="1">
        <f t="shared" ref="J101:J102" si="51">IF($E101="e",$D101,0)</f>
        <v>0</v>
      </c>
      <c r="K101" s="1">
        <f t="shared" ref="K101:K102" si="52">IF($E101="k",$D101,0)</f>
        <v>0</v>
      </c>
      <c r="M101" s="88" t="str">
        <f t="shared" si="40"/>
        <v/>
      </c>
    </row>
    <row r="102" spans="1:13" x14ac:dyDescent="0.25">
      <c r="A102" s="16"/>
      <c r="B102" s="107"/>
      <c r="C102" s="108"/>
      <c r="D102" s="24"/>
      <c r="E102" s="25"/>
      <c r="F102" s="1">
        <f t="shared" si="47"/>
        <v>0</v>
      </c>
      <c r="G102" s="1">
        <f t="shared" si="48"/>
        <v>0</v>
      </c>
      <c r="H102" s="1">
        <f t="shared" si="49"/>
        <v>0</v>
      </c>
      <c r="I102" s="1">
        <f t="shared" si="50"/>
        <v>0</v>
      </c>
      <c r="J102" s="1">
        <f t="shared" si="51"/>
        <v>0</v>
      </c>
      <c r="K102" s="1">
        <f t="shared" si="52"/>
        <v>0</v>
      </c>
      <c r="M102" s="88" t="str">
        <f t="shared" si="40"/>
        <v/>
      </c>
    </row>
    <row r="103" spans="1:13" x14ac:dyDescent="0.25">
      <c r="A103" s="109" t="s">
        <v>81</v>
      </c>
      <c r="B103" s="109"/>
      <c r="C103" s="109"/>
      <c r="D103" s="30">
        <f>SUM(D83:D102)</f>
        <v>0</v>
      </c>
      <c r="E103" s="36"/>
      <c r="F103" s="32">
        <f>SUM(F83:F102)</f>
        <v>0</v>
      </c>
      <c r="G103" s="32">
        <f t="shared" ref="G103" si="53">SUM(G83:G102)</f>
        <v>0</v>
      </c>
      <c r="H103" s="32">
        <f t="shared" ref="H103" si="54">SUM(H83:H102)</f>
        <v>0</v>
      </c>
      <c r="I103" s="32">
        <f t="shared" ref="I103" si="55">SUM(I83:I102)</f>
        <v>0</v>
      </c>
      <c r="J103" s="32">
        <f t="shared" ref="J103" si="56">SUM(J83:J102)</f>
        <v>0</v>
      </c>
      <c r="K103" s="32">
        <f t="shared" ref="K103" si="57">SUM(K83:K102)</f>
        <v>0</v>
      </c>
      <c r="M103" s="88" t="str">
        <f t="shared" si="40"/>
        <v/>
      </c>
    </row>
    <row r="104" spans="1:13" x14ac:dyDescent="0.25">
      <c r="A104" s="7" t="s">
        <v>120</v>
      </c>
      <c r="B104" s="33"/>
      <c r="C104" s="33"/>
      <c r="D104" s="34"/>
      <c r="E104" s="36"/>
      <c r="F104" s="35"/>
      <c r="G104" s="35"/>
      <c r="H104" s="35"/>
      <c r="I104" s="35"/>
      <c r="J104" s="35"/>
      <c r="K104" s="35"/>
      <c r="M104" s="88"/>
    </row>
    <row r="105" spans="1:13" x14ac:dyDescent="0.25">
      <c r="M105" s="88"/>
    </row>
    <row r="106" spans="1:13" x14ac:dyDescent="0.25">
      <c r="A106" s="3" t="s">
        <v>53</v>
      </c>
      <c r="F106" s="8" t="s">
        <v>42</v>
      </c>
      <c r="G106" s="27"/>
      <c r="H106" s="27"/>
      <c r="I106" s="27"/>
      <c r="J106" s="27"/>
      <c r="K106" s="13"/>
      <c r="M106" s="88"/>
    </row>
    <row r="107" spans="1:13" x14ac:dyDescent="0.25">
      <c r="A107" s="8" t="s">
        <v>30</v>
      </c>
      <c r="B107" s="8" t="s">
        <v>31</v>
      </c>
      <c r="C107" s="11"/>
      <c r="D107" s="28" t="s">
        <v>32</v>
      </c>
      <c r="E107" s="29" t="s">
        <v>87</v>
      </c>
      <c r="F107" s="14" t="str">
        <f>IFERROR(CONCATENATE($A$21," - ",LEFT($B$21,FIND(" ",$B$21,1)-1)),"")</f>
        <v/>
      </c>
      <c r="G107" s="14" t="str">
        <f>IFERROR(CONCATENATE($A$22," - ",LEFT($B$22,FIND(" ",$B$22,1)-1)),"")</f>
        <v/>
      </c>
      <c r="H107" s="14" t="str">
        <f>IFERROR(CONCATENATE($A$23," - ",LEFT($B$23,FIND(" ",$B$23,1)-1)),"")</f>
        <v/>
      </c>
      <c r="I107" s="14" t="str">
        <f>IFERROR(CONCATENATE($A$24," - ",LEFT($B$24,FIND(" ",$B$24,1)-1)),"")</f>
        <v/>
      </c>
      <c r="J107" s="14" t="str">
        <f>IFERROR(CONCATENATE($A$25," - ",LEFT($B$25,FIND(" ",$B$25,1)-1)),"")</f>
        <v/>
      </c>
      <c r="K107" s="14" t="s">
        <v>43</v>
      </c>
      <c r="M107" s="88" t="str">
        <f t="shared" si="40"/>
        <v/>
      </c>
    </row>
    <row r="108" spans="1:13" x14ac:dyDescent="0.25">
      <c r="A108" s="16"/>
      <c r="B108" s="107"/>
      <c r="C108" s="108"/>
      <c r="D108" s="24"/>
      <c r="E108" s="25"/>
      <c r="F108" s="1">
        <f>IF($E108="a",$D108,0)</f>
        <v>0</v>
      </c>
      <c r="G108" s="1">
        <f>IF($E108="b",$D108,0)</f>
        <v>0</v>
      </c>
      <c r="H108" s="1">
        <f>IF($E108="c",$D108,0)</f>
        <v>0</v>
      </c>
      <c r="I108" s="1">
        <f>IF($E108="d",$D108,0)</f>
        <v>0</v>
      </c>
      <c r="J108" s="1">
        <f>IF($E108="e",$D108,0)</f>
        <v>0</v>
      </c>
      <c r="K108" s="1">
        <f>IF($E108="k",$D108,0)</f>
        <v>0</v>
      </c>
      <c r="M108" s="88" t="str">
        <f t="shared" si="40"/>
        <v/>
      </c>
    </row>
    <row r="109" spans="1:13" x14ac:dyDescent="0.25">
      <c r="A109" s="16"/>
      <c r="B109" s="107"/>
      <c r="C109" s="108"/>
      <c r="D109" s="24"/>
      <c r="E109" s="25"/>
      <c r="F109" s="1">
        <f t="shared" ref="F109:F123" si="58">IF($E109="a",$D109,0)</f>
        <v>0</v>
      </c>
      <c r="G109" s="1">
        <f t="shared" ref="G109:G123" si="59">IF($E109="b",$D109,0)</f>
        <v>0</v>
      </c>
      <c r="H109" s="1">
        <f t="shared" ref="H109:H123" si="60">IF($E109="c",$D109,0)</f>
        <v>0</v>
      </c>
      <c r="I109" s="1">
        <f t="shared" ref="I109:I123" si="61">IF($E109="d",$D109,0)</f>
        <v>0</v>
      </c>
      <c r="J109" s="1">
        <f t="shared" ref="J109:J123" si="62">IF($E109="e",$D109,0)</f>
        <v>0</v>
      </c>
      <c r="K109" s="1">
        <f t="shared" ref="K109:K123" si="63">IF($E109="k",$D109,0)</f>
        <v>0</v>
      </c>
      <c r="M109" s="88" t="str">
        <f t="shared" si="40"/>
        <v/>
      </c>
    </row>
    <row r="110" spans="1:13" x14ac:dyDescent="0.25">
      <c r="A110" s="16"/>
      <c r="B110" s="107"/>
      <c r="C110" s="108"/>
      <c r="D110" s="24"/>
      <c r="E110" s="25"/>
      <c r="F110" s="1">
        <f t="shared" si="58"/>
        <v>0</v>
      </c>
      <c r="G110" s="1">
        <f t="shared" si="59"/>
        <v>0</v>
      </c>
      <c r="H110" s="1">
        <f t="shared" si="60"/>
        <v>0</v>
      </c>
      <c r="I110" s="1">
        <f t="shared" si="61"/>
        <v>0</v>
      </c>
      <c r="J110" s="1">
        <f t="shared" si="62"/>
        <v>0</v>
      </c>
      <c r="K110" s="1">
        <f t="shared" si="63"/>
        <v>0</v>
      </c>
      <c r="M110" s="88" t="str">
        <f t="shared" si="40"/>
        <v/>
      </c>
    </row>
    <row r="111" spans="1:13" x14ac:dyDescent="0.25">
      <c r="A111" s="16"/>
      <c r="B111" s="107"/>
      <c r="C111" s="108"/>
      <c r="D111" s="24"/>
      <c r="E111" s="25"/>
      <c r="F111" s="1">
        <f t="shared" si="58"/>
        <v>0</v>
      </c>
      <c r="G111" s="1">
        <f t="shared" si="59"/>
        <v>0</v>
      </c>
      <c r="H111" s="1">
        <f t="shared" si="60"/>
        <v>0</v>
      </c>
      <c r="I111" s="1">
        <f t="shared" si="61"/>
        <v>0</v>
      </c>
      <c r="J111" s="1">
        <f t="shared" si="62"/>
        <v>0</v>
      </c>
      <c r="K111" s="1">
        <f t="shared" si="63"/>
        <v>0</v>
      </c>
      <c r="M111" s="88" t="str">
        <f t="shared" si="40"/>
        <v/>
      </c>
    </row>
    <row r="112" spans="1:13" x14ac:dyDescent="0.25">
      <c r="A112" s="16"/>
      <c r="B112" s="107"/>
      <c r="C112" s="108"/>
      <c r="D112" s="24"/>
      <c r="E112" s="25"/>
      <c r="F112" s="1">
        <f t="shared" si="58"/>
        <v>0</v>
      </c>
      <c r="G112" s="1">
        <f t="shared" si="59"/>
        <v>0</v>
      </c>
      <c r="H112" s="1">
        <f t="shared" si="60"/>
        <v>0</v>
      </c>
      <c r="I112" s="1">
        <f t="shared" si="61"/>
        <v>0</v>
      </c>
      <c r="J112" s="1">
        <f t="shared" si="62"/>
        <v>0</v>
      </c>
      <c r="K112" s="1">
        <f t="shared" si="63"/>
        <v>0</v>
      </c>
      <c r="M112" s="88" t="str">
        <f t="shared" si="40"/>
        <v/>
      </c>
    </row>
    <row r="113" spans="1:13" x14ac:dyDescent="0.25">
      <c r="A113" s="16"/>
      <c r="B113" s="107"/>
      <c r="C113" s="108"/>
      <c r="D113" s="24"/>
      <c r="E113" s="25"/>
      <c r="F113" s="1">
        <f t="shared" si="58"/>
        <v>0</v>
      </c>
      <c r="G113" s="1">
        <f t="shared" si="59"/>
        <v>0</v>
      </c>
      <c r="H113" s="1">
        <f t="shared" si="60"/>
        <v>0</v>
      </c>
      <c r="I113" s="1">
        <f t="shared" si="61"/>
        <v>0</v>
      </c>
      <c r="J113" s="1">
        <f t="shared" si="62"/>
        <v>0</v>
      </c>
      <c r="K113" s="1">
        <f t="shared" si="63"/>
        <v>0</v>
      </c>
      <c r="M113" s="88" t="str">
        <f t="shared" si="40"/>
        <v/>
      </c>
    </row>
    <row r="114" spans="1:13" x14ac:dyDescent="0.25">
      <c r="A114" s="16"/>
      <c r="B114" s="107"/>
      <c r="C114" s="108"/>
      <c r="D114" s="24"/>
      <c r="E114" s="25"/>
      <c r="F114" s="1">
        <f t="shared" si="58"/>
        <v>0</v>
      </c>
      <c r="G114" s="1">
        <f t="shared" si="59"/>
        <v>0</v>
      </c>
      <c r="H114" s="1">
        <f t="shared" si="60"/>
        <v>0</v>
      </c>
      <c r="I114" s="1">
        <f t="shared" si="61"/>
        <v>0</v>
      </c>
      <c r="J114" s="1">
        <f t="shared" si="62"/>
        <v>0</v>
      </c>
      <c r="K114" s="1">
        <f t="shared" si="63"/>
        <v>0</v>
      </c>
      <c r="M114" s="88" t="str">
        <f t="shared" si="40"/>
        <v/>
      </c>
    </row>
    <row r="115" spans="1:13" x14ac:dyDescent="0.25">
      <c r="A115" s="16"/>
      <c r="B115" s="107"/>
      <c r="C115" s="108"/>
      <c r="D115" s="24"/>
      <c r="E115" s="25"/>
      <c r="F115" s="1">
        <f t="shared" si="58"/>
        <v>0</v>
      </c>
      <c r="G115" s="1">
        <f t="shared" si="59"/>
        <v>0</v>
      </c>
      <c r="H115" s="1">
        <f t="shared" si="60"/>
        <v>0</v>
      </c>
      <c r="I115" s="1">
        <f t="shared" si="61"/>
        <v>0</v>
      </c>
      <c r="J115" s="1">
        <f t="shared" si="62"/>
        <v>0</v>
      </c>
      <c r="K115" s="1">
        <f t="shared" si="63"/>
        <v>0</v>
      </c>
      <c r="M115" s="88" t="str">
        <f t="shared" si="40"/>
        <v/>
      </c>
    </row>
    <row r="116" spans="1:13" x14ac:dyDescent="0.25">
      <c r="A116" s="16"/>
      <c r="B116" s="107"/>
      <c r="C116" s="108"/>
      <c r="D116" s="24"/>
      <c r="E116" s="25"/>
      <c r="F116" s="1">
        <f t="shared" si="58"/>
        <v>0</v>
      </c>
      <c r="G116" s="1">
        <f t="shared" si="59"/>
        <v>0</v>
      </c>
      <c r="H116" s="1">
        <f t="shared" si="60"/>
        <v>0</v>
      </c>
      <c r="I116" s="1">
        <f t="shared" si="61"/>
        <v>0</v>
      </c>
      <c r="J116" s="1">
        <f t="shared" si="62"/>
        <v>0</v>
      </c>
      <c r="K116" s="1">
        <f t="shared" si="63"/>
        <v>0</v>
      </c>
      <c r="M116" s="88" t="str">
        <f t="shared" si="40"/>
        <v/>
      </c>
    </row>
    <row r="117" spans="1:13" x14ac:dyDescent="0.25">
      <c r="A117" s="16"/>
      <c r="B117" s="106"/>
      <c r="C117" s="106"/>
      <c r="D117" s="24"/>
      <c r="E117" s="25"/>
      <c r="F117" s="1">
        <f t="shared" si="58"/>
        <v>0</v>
      </c>
      <c r="G117" s="1">
        <f t="shared" si="59"/>
        <v>0</v>
      </c>
      <c r="H117" s="1">
        <f t="shared" si="60"/>
        <v>0</v>
      </c>
      <c r="I117" s="1">
        <f t="shared" si="61"/>
        <v>0</v>
      </c>
      <c r="J117" s="1">
        <f t="shared" si="62"/>
        <v>0</v>
      </c>
      <c r="K117" s="1">
        <f t="shared" si="63"/>
        <v>0</v>
      </c>
      <c r="M117" s="88" t="str">
        <f t="shared" si="40"/>
        <v/>
      </c>
    </row>
    <row r="118" spans="1:13" x14ac:dyDescent="0.25">
      <c r="A118" s="16"/>
      <c r="B118" s="106"/>
      <c r="C118" s="106"/>
      <c r="D118" s="24"/>
      <c r="E118" s="25"/>
      <c r="F118" s="1">
        <f t="shared" si="58"/>
        <v>0</v>
      </c>
      <c r="G118" s="1">
        <f t="shared" si="59"/>
        <v>0</v>
      </c>
      <c r="H118" s="1">
        <f t="shared" si="60"/>
        <v>0</v>
      </c>
      <c r="I118" s="1">
        <f t="shared" si="61"/>
        <v>0</v>
      </c>
      <c r="J118" s="1">
        <f t="shared" si="62"/>
        <v>0</v>
      </c>
      <c r="K118" s="1">
        <f t="shared" si="63"/>
        <v>0</v>
      </c>
      <c r="M118" s="88" t="str">
        <f t="shared" si="40"/>
        <v/>
      </c>
    </row>
    <row r="119" spans="1:13" x14ac:dyDescent="0.25">
      <c r="A119" s="16"/>
      <c r="B119" s="106"/>
      <c r="C119" s="106"/>
      <c r="D119" s="24"/>
      <c r="E119" s="25"/>
      <c r="F119" s="1">
        <f t="shared" si="58"/>
        <v>0</v>
      </c>
      <c r="G119" s="1">
        <f t="shared" si="59"/>
        <v>0</v>
      </c>
      <c r="H119" s="1">
        <f t="shared" si="60"/>
        <v>0</v>
      </c>
      <c r="I119" s="1">
        <f t="shared" si="61"/>
        <v>0</v>
      </c>
      <c r="J119" s="1">
        <f t="shared" si="62"/>
        <v>0</v>
      </c>
      <c r="K119" s="1">
        <f t="shared" si="63"/>
        <v>0</v>
      </c>
      <c r="M119" s="88" t="str">
        <f t="shared" si="40"/>
        <v/>
      </c>
    </row>
    <row r="120" spans="1:13" x14ac:dyDescent="0.25">
      <c r="A120" s="16"/>
      <c r="B120" s="106"/>
      <c r="C120" s="106"/>
      <c r="D120" s="24"/>
      <c r="E120" s="25"/>
      <c r="F120" s="1">
        <f t="shared" si="58"/>
        <v>0</v>
      </c>
      <c r="G120" s="1">
        <f t="shared" si="59"/>
        <v>0</v>
      </c>
      <c r="H120" s="1">
        <f t="shared" si="60"/>
        <v>0</v>
      </c>
      <c r="I120" s="1">
        <f t="shared" si="61"/>
        <v>0</v>
      </c>
      <c r="J120" s="1">
        <f t="shared" si="62"/>
        <v>0</v>
      </c>
      <c r="K120" s="1">
        <f t="shared" si="63"/>
        <v>0</v>
      </c>
      <c r="M120" s="88" t="str">
        <f t="shared" si="40"/>
        <v/>
      </c>
    </row>
    <row r="121" spans="1:13" x14ac:dyDescent="0.25">
      <c r="A121" s="16"/>
      <c r="B121" s="106"/>
      <c r="C121" s="106"/>
      <c r="D121" s="24"/>
      <c r="E121" s="25"/>
      <c r="F121" s="1">
        <f t="shared" si="58"/>
        <v>0</v>
      </c>
      <c r="G121" s="1">
        <f t="shared" si="59"/>
        <v>0</v>
      </c>
      <c r="H121" s="1">
        <f t="shared" si="60"/>
        <v>0</v>
      </c>
      <c r="I121" s="1">
        <f t="shared" si="61"/>
        <v>0</v>
      </c>
      <c r="J121" s="1">
        <f t="shared" si="62"/>
        <v>0</v>
      </c>
      <c r="K121" s="1">
        <f t="shared" si="63"/>
        <v>0</v>
      </c>
      <c r="M121" s="88" t="str">
        <f t="shared" si="40"/>
        <v/>
      </c>
    </row>
    <row r="122" spans="1:13" x14ac:dyDescent="0.25">
      <c r="A122" s="16"/>
      <c r="B122" s="106"/>
      <c r="C122" s="106"/>
      <c r="D122" s="24"/>
      <c r="E122" s="25"/>
      <c r="F122" s="1">
        <f t="shared" si="58"/>
        <v>0</v>
      </c>
      <c r="G122" s="1">
        <f t="shared" si="59"/>
        <v>0</v>
      </c>
      <c r="H122" s="1">
        <f t="shared" si="60"/>
        <v>0</v>
      </c>
      <c r="I122" s="1">
        <f t="shared" si="61"/>
        <v>0</v>
      </c>
      <c r="J122" s="1">
        <f t="shared" si="62"/>
        <v>0</v>
      </c>
      <c r="K122" s="1">
        <f t="shared" si="63"/>
        <v>0</v>
      </c>
      <c r="M122" s="88" t="str">
        <f t="shared" si="40"/>
        <v/>
      </c>
    </row>
    <row r="123" spans="1:13" x14ac:dyDescent="0.25">
      <c r="A123" s="16"/>
      <c r="B123" s="106"/>
      <c r="C123" s="106"/>
      <c r="D123" s="24"/>
      <c r="E123" s="25"/>
      <c r="F123" s="1">
        <f t="shared" si="58"/>
        <v>0</v>
      </c>
      <c r="G123" s="1">
        <f t="shared" si="59"/>
        <v>0</v>
      </c>
      <c r="H123" s="1">
        <f t="shared" si="60"/>
        <v>0</v>
      </c>
      <c r="I123" s="1">
        <f t="shared" si="61"/>
        <v>0</v>
      </c>
      <c r="J123" s="1">
        <f t="shared" si="62"/>
        <v>0</v>
      </c>
      <c r="K123" s="1">
        <f t="shared" si="63"/>
        <v>0</v>
      </c>
      <c r="M123" s="88" t="str">
        <f t="shared" si="40"/>
        <v/>
      </c>
    </row>
    <row r="124" spans="1:13" x14ac:dyDescent="0.25">
      <c r="A124" s="16"/>
      <c r="B124" s="107"/>
      <c r="C124" s="108"/>
      <c r="D124" s="24"/>
      <c r="E124" s="25"/>
      <c r="F124" s="1">
        <f>IF($E124="a",$D124,0)</f>
        <v>0</v>
      </c>
      <c r="G124" s="1">
        <f>IF($E124="b",$D124,0)</f>
        <v>0</v>
      </c>
      <c r="H124" s="1">
        <f>IF($E124="c",$D124,0)</f>
        <v>0</v>
      </c>
      <c r="I124" s="1">
        <f>IF($E124="d",$D124,0)</f>
        <v>0</v>
      </c>
      <c r="J124" s="1">
        <f>IF($E124="e",$D124,0)</f>
        <v>0</v>
      </c>
      <c r="K124" s="1">
        <f>IF($E124="k",$D124,0)</f>
        <v>0</v>
      </c>
      <c r="M124" s="88" t="str">
        <f t="shared" si="40"/>
        <v/>
      </c>
    </row>
    <row r="125" spans="1:13" x14ac:dyDescent="0.25">
      <c r="A125" s="16"/>
      <c r="B125" s="107"/>
      <c r="C125" s="108"/>
      <c r="D125" s="24"/>
      <c r="E125" s="25"/>
      <c r="F125" s="1">
        <f>IF($E125="a",$D125,0)</f>
        <v>0</v>
      </c>
      <c r="G125" s="1">
        <f>IF($E125="b",$D125,0)</f>
        <v>0</v>
      </c>
      <c r="H125" s="1">
        <f>IF($E125="c",$D125,0)</f>
        <v>0</v>
      </c>
      <c r="I125" s="1">
        <f>IF($E125="d",$D125,0)</f>
        <v>0</v>
      </c>
      <c r="J125" s="1">
        <f>IF($E125="e",$D125,0)</f>
        <v>0</v>
      </c>
      <c r="K125" s="1">
        <f>IF($E125="k",$D125,0)</f>
        <v>0</v>
      </c>
      <c r="M125" s="88" t="str">
        <f t="shared" si="40"/>
        <v/>
      </c>
    </row>
    <row r="126" spans="1:13" x14ac:dyDescent="0.25">
      <c r="A126" s="16"/>
      <c r="B126" s="107"/>
      <c r="C126" s="108"/>
      <c r="D126" s="24"/>
      <c r="E126" s="25"/>
      <c r="F126" s="1">
        <f t="shared" ref="F126:F127" si="64">IF($E126="a",$D126,0)</f>
        <v>0</v>
      </c>
      <c r="G126" s="1">
        <f t="shared" ref="G126:G127" si="65">IF($E126="b",$D126,0)</f>
        <v>0</v>
      </c>
      <c r="H126" s="1">
        <f t="shared" ref="H126:H127" si="66">IF($E126="c",$D126,0)</f>
        <v>0</v>
      </c>
      <c r="I126" s="1">
        <f t="shared" ref="I126:I127" si="67">IF($E126="d",$D126,0)</f>
        <v>0</v>
      </c>
      <c r="J126" s="1">
        <f t="shared" ref="J126:J127" si="68">IF($E126="e",$D126,0)</f>
        <v>0</v>
      </c>
      <c r="K126" s="1">
        <f t="shared" ref="K126:K127" si="69">IF($E126="k",$D126,0)</f>
        <v>0</v>
      </c>
      <c r="M126" s="88" t="str">
        <f t="shared" si="40"/>
        <v/>
      </c>
    </row>
    <row r="127" spans="1:13" x14ac:dyDescent="0.25">
      <c r="A127" s="16"/>
      <c r="B127" s="107"/>
      <c r="C127" s="108"/>
      <c r="D127" s="24"/>
      <c r="E127" s="25"/>
      <c r="F127" s="1">
        <f t="shared" si="64"/>
        <v>0</v>
      </c>
      <c r="G127" s="1">
        <f t="shared" si="65"/>
        <v>0</v>
      </c>
      <c r="H127" s="1">
        <f t="shared" si="66"/>
        <v>0</v>
      </c>
      <c r="I127" s="1">
        <f t="shared" si="67"/>
        <v>0</v>
      </c>
      <c r="J127" s="1">
        <f t="shared" si="68"/>
        <v>0</v>
      </c>
      <c r="K127" s="1">
        <f t="shared" si="69"/>
        <v>0</v>
      </c>
      <c r="M127" s="88" t="str">
        <f t="shared" si="40"/>
        <v/>
      </c>
    </row>
    <row r="128" spans="1:13" x14ac:dyDescent="0.25">
      <c r="A128" s="109" t="s">
        <v>52</v>
      </c>
      <c r="B128" s="109"/>
      <c r="C128" s="109"/>
      <c r="D128" s="30">
        <f>SUM(D108:D127)</f>
        <v>0</v>
      </c>
      <c r="E128" s="36"/>
      <c r="F128" s="32">
        <f>SUM(F108:F127)</f>
        <v>0</v>
      </c>
      <c r="G128" s="32">
        <f t="shared" ref="G128" si="70">SUM(G108:G127)</f>
        <v>0</v>
      </c>
      <c r="H128" s="32">
        <f t="shared" ref="H128" si="71">SUM(H108:H127)</f>
        <v>0</v>
      </c>
      <c r="I128" s="32">
        <f t="shared" ref="I128" si="72">SUM(I108:I127)</f>
        <v>0</v>
      </c>
      <c r="J128" s="32">
        <f t="shared" ref="J128" si="73">SUM(J108:J127)</f>
        <v>0</v>
      </c>
      <c r="K128" s="32">
        <f t="shared" ref="K128" si="74">SUM(K108:K127)</f>
        <v>0</v>
      </c>
      <c r="M128" s="88"/>
    </row>
    <row r="129" spans="1:13" x14ac:dyDescent="0.25">
      <c r="A129" s="7" t="s">
        <v>120</v>
      </c>
      <c r="B129" s="33"/>
      <c r="C129" s="33"/>
      <c r="D129" s="34"/>
      <c r="E129" s="36"/>
      <c r="F129" s="35"/>
      <c r="G129" s="35"/>
      <c r="H129" s="35"/>
      <c r="I129" s="35"/>
      <c r="J129" s="35"/>
      <c r="K129" s="35"/>
      <c r="M129" s="88"/>
    </row>
    <row r="130" spans="1:13" s="43" customFormat="1" x14ac:dyDescent="0.25">
      <c r="A130" s="7"/>
      <c r="B130" s="33"/>
      <c r="C130" s="33"/>
      <c r="D130" s="34"/>
      <c r="E130" s="36"/>
      <c r="F130" s="35"/>
      <c r="G130" s="35"/>
      <c r="H130" s="35"/>
      <c r="I130" s="35"/>
      <c r="J130" s="35"/>
      <c r="K130" s="35"/>
      <c r="M130" s="88"/>
    </row>
    <row r="131" spans="1:13" s="43" customFormat="1" x14ac:dyDescent="0.25">
      <c r="A131" s="3" t="s">
        <v>125</v>
      </c>
      <c r="F131" s="75" t="s">
        <v>42</v>
      </c>
      <c r="G131" s="76"/>
      <c r="H131" s="76"/>
      <c r="I131" s="76"/>
      <c r="J131" s="76"/>
      <c r="K131" s="77"/>
      <c r="M131" s="88"/>
    </row>
    <row r="132" spans="1:13" s="43" customFormat="1" x14ac:dyDescent="0.25">
      <c r="A132" s="75" t="s">
        <v>30</v>
      </c>
      <c r="B132" s="75" t="s">
        <v>31</v>
      </c>
      <c r="C132" s="11"/>
      <c r="D132" s="28" t="s">
        <v>32</v>
      </c>
      <c r="E132" s="29" t="s">
        <v>87</v>
      </c>
      <c r="F132" s="14" t="str">
        <f>IFERROR(CONCATENATE($A$21," - ",LEFT($B$21,FIND(" ",$B$21,1)-1)),"")</f>
        <v/>
      </c>
      <c r="G132" s="14" t="str">
        <f>IFERROR(CONCATENATE($A$22," - ",LEFT($B$22,FIND(" ",$B$22,1)-1)),"")</f>
        <v/>
      </c>
      <c r="H132" s="14" t="str">
        <f>IFERROR(CONCATENATE($A$23," - ",LEFT($B$23,FIND(" ",$B$23,1)-1)),"")</f>
        <v/>
      </c>
      <c r="I132" s="14" t="str">
        <f>IFERROR(CONCATENATE($A$24," - ",LEFT($B$24,FIND(" ",$B$24,1)-1)),"")</f>
        <v/>
      </c>
      <c r="J132" s="14" t="str">
        <f>IFERROR(CONCATENATE($A$25," - ",LEFT($B$25,FIND(" ",$B$25,1)-1)),"")</f>
        <v/>
      </c>
      <c r="K132" s="14" t="s">
        <v>43</v>
      </c>
      <c r="M132" s="88" t="str">
        <f t="shared" si="40"/>
        <v/>
      </c>
    </row>
    <row r="133" spans="1:13" s="43" customFormat="1" x14ac:dyDescent="0.25">
      <c r="A133" s="73"/>
      <c r="B133" s="106"/>
      <c r="C133" s="106"/>
      <c r="D133" s="24"/>
      <c r="E133" s="25"/>
      <c r="F133" s="1">
        <f>IF($E133="a",$D133,0)</f>
        <v>0</v>
      </c>
      <c r="G133" s="1">
        <f>IF($E133="b",$D133,0)</f>
        <v>0</v>
      </c>
      <c r="H133" s="1">
        <f>IF($E133="c",$D133,0)</f>
        <v>0</v>
      </c>
      <c r="I133" s="1">
        <f>IF($E133="d",$D133,0)</f>
        <v>0</v>
      </c>
      <c r="J133" s="1">
        <f>IF($E133="e",$D133,0)</f>
        <v>0</v>
      </c>
      <c r="K133" s="1">
        <f>IF($E133="k",$D133,0)</f>
        <v>0</v>
      </c>
      <c r="M133" s="88" t="str">
        <f t="shared" si="40"/>
        <v/>
      </c>
    </row>
    <row r="134" spans="1:13" s="43" customFormat="1" x14ac:dyDescent="0.25">
      <c r="A134" s="73"/>
      <c r="B134" s="107"/>
      <c r="C134" s="108"/>
      <c r="D134" s="24"/>
      <c r="E134" s="25"/>
      <c r="F134" s="1">
        <f>IF($E134="a",$D134,0)</f>
        <v>0</v>
      </c>
      <c r="G134" s="1">
        <f>IF($E134="b",$D134,0)</f>
        <v>0</v>
      </c>
      <c r="H134" s="1">
        <f>IF($E134="c",$D134,0)</f>
        <v>0</v>
      </c>
      <c r="I134" s="1">
        <f>IF($E134="d",$D134,0)</f>
        <v>0</v>
      </c>
      <c r="J134" s="1">
        <f>IF($E134="e",$D134,0)</f>
        <v>0</v>
      </c>
      <c r="K134" s="1">
        <f>IF($E134="k",$D134,0)</f>
        <v>0</v>
      </c>
      <c r="M134" s="88" t="str">
        <f t="shared" si="40"/>
        <v/>
      </c>
    </row>
    <row r="135" spans="1:13" s="43" customFormat="1" x14ac:dyDescent="0.25">
      <c r="A135" s="109" t="s">
        <v>124</v>
      </c>
      <c r="B135" s="109"/>
      <c r="C135" s="109"/>
      <c r="D135" s="30">
        <f>SUM(D133:D134)</f>
        <v>0</v>
      </c>
      <c r="E135" s="31"/>
      <c r="F135" s="32">
        <f>SUM(F133:F134)</f>
        <v>0</v>
      </c>
      <c r="G135" s="32">
        <f t="shared" ref="G135:K135" si="75">SUM(G133:G134)</f>
        <v>0</v>
      </c>
      <c r="H135" s="32">
        <f t="shared" si="75"/>
        <v>0</v>
      </c>
      <c r="I135" s="32">
        <f t="shared" si="75"/>
        <v>0</v>
      </c>
      <c r="J135" s="32">
        <f t="shared" si="75"/>
        <v>0</v>
      </c>
      <c r="K135" s="32">
        <f t="shared" si="75"/>
        <v>0</v>
      </c>
      <c r="M135" s="88"/>
    </row>
    <row r="136" spans="1:13" s="43" customFormat="1" x14ac:dyDescent="0.25">
      <c r="A136" s="7" t="s">
        <v>120</v>
      </c>
    </row>
    <row r="137" spans="1:13" s="43" customFormat="1" x14ac:dyDescent="0.25"/>
    <row r="138" spans="1:13" s="43" customFormat="1" x14ac:dyDescent="0.25">
      <c r="A138" s="3" t="s">
        <v>98</v>
      </c>
    </row>
    <row r="139" spans="1:13" s="43" customFormat="1" x14ac:dyDescent="0.25">
      <c r="A139" s="41" t="s">
        <v>92</v>
      </c>
      <c r="B139" s="41" t="s">
        <v>93</v>
      </c>
      <c r="C139" s="14" t="s">
        <v>94</v>
      </c>
      <c r="D139" s="14" t="s">
        <v>32</v>
      </c>
    </row>
    <row r="140" spans="1:13" s="43" customFormat="1" x14ac:dyDescent="0.25">
      <c r="A140" s="42"/>
      <c r="B140" s="10" t="s">
        <v>95</v>
      </c>
      <c r="C140" s="1">
        <v>4.5999999999999996</v>
      </c>
      <c r="D140" s="1">
        <f>A140*C140</f>
        <v>0</v>
      </c>
    </row>
    <row r="141" spans="1:13" s="43" customFormat="1" x14ac:dyDescent="0.25">
      <c r="A141" s="42"/>
      <c r="B141" s="10" t="s">
        <v>96</v>
      </c>
      <c r="C141" s="1">
        <v>6.75</v>
      </c>
      <c r="D141" s="1">
        <f>A141*C141</f>
        <v>0</v>
      </c>
    </row>
    <row r="142" spans="1:13" s="43" customFormat="1" x14ac:dyDescent="0.25">
      <c r="A142" s="42"/>
      <c r="B142" s="42"/>
      <c r="C142" s="24"/>
      <c r="D142" s="1">
        <f t="shared" ref="D142" si="76">A142*C142</f>
        <v>0</v>
      </c>
    </row>
    <row r="143" spans="1:13" s="43" customFormat="1" x14ac:dyDescent="0.25">
      <c r="A143" s="109" t="s">
        <v>97</v>
      </c>
      <c r="B143" s="109"/>
      <c r="C143" s="109"/>
      <c r="D143" s="30">
        <f>SUM(D140:D142)</f>
        <v>0</v>
      </c>
    </row>
    <row r="144" spans="1:13" s="43" customFormat="1" x14ac:dyDescent="0.25">
      <c r="A144" s="7" t="s">
        <v>126</v>
      </c>
    </row>
    <row r="146" spans="1:13" x14ac:dyDescent="0.25">
      <c r="A146" s="3" t="s">
        <v>56</v>
      </c>
      <c r="F146" s="8" t="s">
        <v>42</v>
      </c>
      <c r="G146" s="27"/>
      <c r="H146" s="27"/>
      <c r="I146" s="27"/>
      <c r="J146" s="27"/>
      <c r="K146" s="13"/>
    </row>
    <row r="147" spans="1:13" x14ac:dyDescent="0.25">
      <c r="A147" s="8" t="s">
        <v>30</v>
      </c>
      <c r="B147" s="8" t="s">
        <v>31</v>
      </c>
      <c r="C147" s="11"/>
      <c r="D147" s="28" t="s">
        <v>32</v>
      </c>
      <c r="E147" s="29" t="s">
        <v>87</v>
      </c>
      <c r="F147" s="14" t="str">
        <f>IFERROR(CONCATENATE($A$21," - ",LEFT($B$21,FIND(" ",$B$21,1)-1)),"")</f>
        <v/>
      </c>
      <c r="G147" s="14" t="str">
        <f>IFERROR(CONCATENATE($A$22," - ",LEFT($B$22,FIND(" ",$B$22,1)-1)),"")</f>
        <v/>
      </c>
      <c r="H147" s="14" t="str">
        <f>IFERROR(CONCATENATE($A$23," - ",LEFT($B$23,FIND(" ",$B$23,1)-1)),"")</f>
        <v/>
      </c>
      <c r="I147" s="14" t="str">
        <f>IFERROR(CONCATENATE($A$24," - ",LEFT($B$24,FIND(" ",$B$24,1)-1)),"")</f>
        <v/>
      </c>
      <c r="J147" s="14" t="str">
        <f>IFERROR(CONCATENATE($A$25," - ",LEFT($B$25,FIND(" ",$B$25,1)-1)),"")</f>
        <v/>
      </c>
      <c r="K147" s="14" t="s">
        <v>43</v>
      </c>
    </row>
    <row r="148" spans="1:13" x14ac:dyDescent="0.25">
      <c r="A148" s="16"/>
      <c r="B148" s="106"/>
      <c r="C148" s="106"/>
      <c r="D148" s="24"/>
      <c r="E148" s="25"/>
      <c r="F148" s="1">
        <f>IF($E148="a",$D148,0)</f>
        <v>0</v>
      </c>
      <c r="G148" s="1">
        <f>IF($E148="b",$D148,0)</f>
        <v>0</v>
      </c>
      <c r="H148" s="1">
        <f>IF($E148="c",$D148,0)</f>
        <v>0</v>
      </c>
      <c r="I148" s="1">
        <f>IF($E148="d",$D148,0)</f>
        <v>0</v>
      </c>
      <c r="J148" s="1">
        <f>IF($E148="e",$D148,0)</f>
        <v>0</v>
      </c>
      <c r="K148" s="1">
        <f>IF($E148="k",$D148,0)</f>
        <v>0</v>
      </c>
      <c r="M148" s="88" t="str">
        <f t="shared" ref="M148:M152" si="77">IF(D148&lt;&gt;0,IF(E148="","&lt;- FEJL - Kolonnen 'Udlæg' skal udfyldes",""),"")</f>
        <v/>
      </c>
    </row>
    <row r="149" spans="1:13" x14ac:dyDescent="0.25">
      <c r="A149" s="16"/>
      <c r="B149" s="107"/>
      <c r="C149" s="108"/>
      <c r="D149" s="24"/>
      <c r="E149" s="25"/>
      <c r="F149" s="1">
        <f t="shared" ref="F149:F152" si="78">IF($E149="a",$D149,0)</f>
        <v>0</v>
      </c>
      <c r="G149" s="1">
        <f t="shared" ref="G149:G152" si="79">IF($E149="b",$D149,0)</f>
        <v>0</v>
      </c>
      <c r="H149" s="1">
        <f t="shared" ref="H149:H152" si="80">IF($E149="c",$D149,0)</f>
        <v>0</v>
      </c>
      <c r="I149" s="1">
        <f t="shared" ref="I149:I152" si="81">IF($E149="d",$D149,0)</f>
        <v>0</v>
      </c>
      <c r="J149" s="1">
        <f t="shared" ref="J149:J152" si="82">IF($E149="e",$D149,0)</f>
        <v>0</v>
      </c>
      <c r="K149" s="1">
        <f t="shared" ref="K149:K152" si="83">IF($E149="k",$D149,0)</f>
        <v>0</v>
      </c>
      <c r="M149" s="88" t="str">
        <f t="shared" si="77"/>
        <v/>
      </c>
    </row>
    <row r="150" spans="1:13" x14ac:dyDescent="0.25">
      <c r="A150" s="16"/>
      <c r="B150" s="107"/>
      <c r="C150" s="108"/>
      <c r="D150" s="24"/>
      <c r="E150" s="25"/>
      <c r="F150" s="1">
        <f t="shared" si="78"/>
        <v>0</v>
      </c>
      <c r="G150" s="1">
        <f t="shared" si="79"/>
        <v>0</v>
      </c>
      <c r="H150" s="1">
        <f t="shared" si="80"/>
        <v>0</v>
      </c>
      <c r="I150" s="1">
        <f t="shared" si="81"/>
        <v>0</v>
      </c>
      <c r="J150" s="1">
        <f t="shared" si="82"/>
        <v>0</v>
      </c>
      <c r="K150" s="1">
        <f t="shared" si="83"/>
        <v>0</v>
      </c>
      <c r="M150" s="88" t="str">
        <f t="shared" si="77"/>
        <v/>
      </c>
    </row>
    <row r="151" spans="1:13" x14ac:dyDescent="0.25">
      <c r="A151" s="16"/>
      <c r="B151" s="107"/>
      <c r="C151" s="108"/>
      <c r="D151" s="24"/>
      <c r="E151" s="25"/>
      <c r="F151" s="1">
        <f t="shared" si="78"/>
        <v>0</v>
      </c>
      <c r="G151" s="1">
        <f t="shared" si="79"/>
        <v>0</v>
      </c>
      <c r="H151" s="1">
        <f t="shared" si="80"/>
        <v>0</v>
      </c>
      <c r="I151" s="1">
        <f t="shared" si="81"/>
        <v>0</v>
      </c>
      <c r="J151" s="1">
        <f t="shared" si="82"/>
        <v>0</v>
      </c>
      <c r="K151" s="1">
        <f t="shared" si="83"/>
        <v>0</v>
      </c>
      <c r="M151" s="88" t="str">
        <f t="shared" si="77"/>
        <v/>
      </c>
    </row>
    <row r="152" spans="1:13" x14ac:dyDescent="0.25">
      <c r="A152" s="16"/>
      <c r="B152" s="107"/>
      <c r="C152" s="108"/>
      <c r="D152" s="24"/>
      <c r="E152" s="25"/>
      <c r="F152" s="1">
        <f t="shared" si="78"/>
        <v>0</v>
      </c>
      <c r="G152" s="1">
        <f t="shared" si="79"/>
        <v>0</v>
      </c>
      <c r="H152" s="1">
        <f t="shared" si="80"/>
        <v>0</v>
      </c>
      <c r="I152" s="1">
        <f t="shared" si="81"/>
        <v>0</v>
      </c>
      <c r="J152" s="1">
        <f t="shared" si="82"/>
        <v>0</v>
      </c>
      <c r="K152" s="1">
        <f t="shared" si="83"/>
        <v>0</v>
      </c>
      <c r="M152" s="88" t="str">
        <f t="shared" si="77"/>
        <v/>
      </c>
    </row>
    <row r="153" spans="1:13" x14ac:dyDescent="0.25">
      <c r="A153" s="109" t="s">
        <v>57</v>
      </c>
      <c r="B153" s="109"/>
      <c r="C153" s="109"/>
      <c r="D153" s="30">
        <f>SUM(D148:D152)</f>
        <v>0</v>
      </c>
      <c r="E153" s="31"/>
      <c r="F153" s="32">
        <f>SUM(F148:F152)</f>
        <v>0</v>
      </c>
      <c r="G153" s="32">
        <f t="shared" ref="G153" si="84">SUM(G148:G152)</f>
        <v>0</v>
      </c>
      <c r="H153" s="32">
        <f t="shared" ref="H153" si="85">SUM(H148:H152)</f>
        <v>0</v>
      </c>
      <c r="I153" s="32">
        <f t="shared" ref="I153" si="86">SUM(I148:I152)</f>
        <v>0</v>
      </c>
      <c r="J153" s="32">
        <f t="shared" ref="J153" si="87">SUM(J148:J152)</f>
        <v>0</v>
      </c>
      <c r="K153" s="32">
        <f t="shared" ref="K153" si="88">SUM(K148:K152)</f>
        <v>0</v>
      </c>
    </row>
    <row r="154" spans="1:13" x14ac:dyDescent="0.25">
      <c r="A154" s="7" t="s">
        <v>120</v>
      </c>
    </row>
    <row r="157" spans="1:13" s="43" customFormat="1" x14ac:dyDescent="0.25"/>
    <row r="158" spans="1:13" s="43" customFormat="1" x14ac:dyDescent="0.25"/>
    <row r="159" spans="1:13" x14ac:dyDescent="0.25">
      <c r="A159" s="3" t="s">
        <v>99</v>
      </c>
    </row>
    <row r="160" spans="1:13" x14ac:dyDescent="0.25">
      <c r="A160" s="109" t="s">
        <v>83</v>
      </c>
      <c r="B160" s="109"/>
      <c r="C160" s="109"/>
      <c r="D160" s="109"/>
      <c r="E160" s="109"/>
      <c r="F160" s="14" t="str">
        <f>IFERROR(CONCATENATE($A$21," - ",LEFT($B$21,FIND(" ",$B$21,1)-1)),"")</f>
        <v/>
      </c>
      <c r="G160" s="14" t="str">
        <f>IFERROR(CONCATENATE($A$22," - ",LEFT($B$22,FIND(" ",$B$22,1)-1)),"")</f>
        <v/>
      </c>
      <c r="H160" s="14" t="str">
        <f>IFERROR(CONCATENATE($A$23," - ",LEFT($B$23,FIND(" ",$B$23,1)-1)),"")</f>
        <v/>
      </c>
      <c r="I160" s="14" t="str">
        <f>IFERROR(CONCATENATE($A$24," - ",LEFT($B$24,FIND(" ",$B$24,1)-1)),"")</f>
        <v/>
      </c>
      <c r="J160" s="14" t="str">
        <f>IFERROR(CONCATENATE($A$25," - ",LEFT($B$25,FIND(" ",$B$25,1)-1)),"")</f>
        <v/>
      </c>
      <c r="K160" s="43"/>
    </row>
    <row r="161" spans="1:11" x14ac:dyDescent="0.25">
      <c r="A161" s="105" t="s">
        <v>64</v>
      </c>
      <c r="B161" s="105"/>
      <c r="C161" s="105"/>
      <c r="D161" s="105"/>
      <c r="E161" s="105"/>
      <c r="F161" s="32">
        <f>F66</f>
        <v>0</v>
      </c>
      <c r="G161" s="32">
        <f>G66</f>
        <v>0</v>
      </c>
      <c r="H161" s="32">
        <f>H66</f>
        <v>0</v>
      </c>
      <c r="I161" s="32">
        <f>I66</f>
        <v>0</v>
      </c>
      <c r="J161" s="32">
        <f>J66</f>
        <v>0</v>
      </c>
      <c r="K161" s="43"/>
    </row>
    <row r="162" spans="1:11" x14ac:dyDescent="0.25">
      <c r="A162" s="105" t="s">
        <v>65</v>
      </c>
      <c r="B162" s="105"/>
      <c r="C162" s="105"/>
      <c r="D162" s="105"/>
      <c r="E162" s="105"/>
      <c r="F162" s="32">
        <f>F77</f>
        <v>0</v>
      </c>
      <c r="G162" s="32">
        <f>G77</f>
        <v>0</v>
      </c>
      <c r="H162" s="32">
        <f>H77</f>
        <v>0</v>
      </c>
      <c r="I162" s="32">
        <f>I77</f>
        <v>0</v>
      </c>
      <c r="J162" s="32">
        <f>J77</f>
        <v>0</v>
      </c>
      <c r="K162" s="43"/>
    </row>
    <row r="163" spans="1:11" x14ac:dyDescent="0.25">
      <c r="A163" s="105" t="s">
        <v>66</v>
      </c>
      <c r="B163" s="105"/>
      <c r="C163" s="105"/>
      <c r="D163" s="105"/>
      <c r="E163" s="105"/>
      <c r="F163" s="32">
        <f>F103</f>
        <v>0</v>
      </c>
      <c r="G163" s="32">
        <f>G103</f>
        <v>0</v>
      </c>
      <c r="H163" s="32">
        <f>H103</f>
        <v>0</v>
      </c>
      <c r="I163" s="32">
        <f>I103</f>
        <v>0</v>
      </c>
      <c r="J163" s="32">
        <f>J103</f>
        <v>0</v>
      </c>
    </row>
    <row r="164" spans="1:11" x14ac:dyDescent="0.25">
      <c r="A164" s="105" t="s">
        <v>67</v>
      </c>
      <c r="B164" s="105"/>
      <c r="C164" s="105"/>
      <c r="D164" s="105"/>
      <c r="E164" s="105"/>
      <c r="F164" s="32">
        <f>F128</f>
        <v>0</v>
      </c>
      <c r="G164" s="32">
        <f>G128</f>
        <v>0</v>
      </c>
      <c r="H164" s="32">
        <f>H128</f>
        <v>0</v>
      </c>
      <c r="I164" s="32">
        <f>I128</f>
        <v>0</v>
      </c>
      <c r="J164" s="32">
        <f>J128</f>
        <v>0</v>
      </c>
    </row>
    <row r="165" spans="1:11" s="43" customFormat="1" x14ac:dyDescent="0.25">
      <c r="A165" s="105" t="s">
        <v>127</v>
      </c>
      <c r="B165" s="105"/>
      <c r="C165" s="105"/>
      <c r="D165" s="105"/>
      <c r="E165" s="105"/>
      <c r="F165" s="32">
        <f>F135</f>
        <v>0</v>
      </c>
      <c r="G165" s="32">
        <f t="shared" ref="G165:J165" si="89">G135</f>
        <v>0</v>
      </c>
      <c r="H165" s="32">
        <f t="shared" si="89"/>
        <v>0</v>
      </c>
      <c r="I165" s="32">
        <f t="shared" si="89"/>
        <v>0</v>
      </c>
      <c r="J165" s="32">
        <f t="shared" si="89"/>
        <v>0</v>
      </c>
    </row>
    <row r="166" spans="1:11" x14ac:dyDescent="0.25">
      <c r="A166" s="105" t="s">
        <v>68</v>
      </c>
      <c r="B166" s="105"/>
      <c r="C166" s="105"/>
      <c r="D166" s="105"/>
      <c r="E166" s="105"/>
      <c r="F166" s="32">
        <f>F153</f>
        <v>0</v>
      </c>
      <c r="G166" s="32">
        <f>G153</f>
        <v>0</v>
      </c>
      <c r="H166" s="32">
        <f>H153</f>
        <v>0</v>
      </c>
      <c r="I166" s="32">
        <f>I153</f>
        <v>0</v>
      </c>
      <c r="J166" s="32">
        <f>J153</f>
        <v>0</v>
      </c>
    </row>
    <row r="167" spans="1:11" x14ac:dyDescent="0.25">
      <c r="A167" s="109" t="s">
        <v>84</v>
      </c>
      <c r="B167" s="109"/>
      <c r="C167" s="109"/>
      <c r="D167" s="109"/>
      <c r="E167" s="109"/>
      <c r="F167" s="30">
        <f>SUM(F161:F166)</f>
        <v>0</v>
      </c>
      <c r="G167" s="30">
        <f t="shared" ref="G167:J167" si="90">SUM(G161:G166)</f>
        <v>0</v>
      </c>
      <c r="H167" s="30">
        <f t="shared" si="90"/>
        <v>0</v>
      </c>
      <c r="I167" s="30">
        <f t="shared" si="90"/>
        <v>0</v>
      </c>
      <c r="J167" s="30">
        <f t="shared" si="90"/>
        <v>0</v>
      </c>
    </row>
    <row r="168" spans="1:11" x14ac:dyDescent="0.25">
      <c r="A168" s="105" t="s">
        <v>85</v>
      </c>
      <c r="B168" s="105"/>
      <c r="C168" s="105"/>
      <c r="D168" s="105"/>
      <c r="E168" s="105"/>
      <c r="F168" s="32">
        <f>-J45</f>
        <v>0</v>
      </c>
      <c r="G168" s="47"/>
      <c r="H168" s="48"/>
      <c r="I168" s="48"/>
      <c r="J168" s="49"/>
    </row>
    <row r="169" spans="1:11" x14ac:dyDescent="0.25">
      <c r="A169" s="105" t="s">
        <v>60</v>
      </c>
      <c r="B169" s="105"/>
      <c r="C169" s="105"/>
      <c r="D169" s="105"/>
      <c r="E169" s="105"/>
      <c r="F169" s="32">
        <f>-F56</f>
        <v>0</v>
      </c>
      <c r="G169" s="32">
        <f>-G56</f>
        <v>0</v>
      </c>
      <c r="H169" s="32">
        <f>-H56</f>
        <v>0</v>
      </c>
      <c r="I169" s="32">
        <f>-I56</f>
        <v>0</v>
      </c>
      <c r="J169" s="32">
        <f>-J56</f>
        <v>0</v>
      </c>
    </row>
    <row r="170" spans="1:11" s="43" customFormat="1" x14ac:dyDescent="0.25">
      <c r="A170" s="105" t="s">
        <v>117</v>
      </c>
      <c r="B170" s="105"/>
      <c r="C170" s="105"/>
      <c r="D170" s="105"/>
      <c r="E170" s="105"/>
      <c r="F170" s="32">
        <f>-H21</f>
        <v>0</v>
      </c>
      <c r="G170" s="32">
        <f>-H22</f>
        <v>0</v>
      </c>
      <c r="H170" s="32">
        <f>-H23</f>
        <v>0</v>
      </c>
      <c r="I170" s="32">
        <f>-H24</f>
        <v>0</v>
      </c>
      <c r="J170" s="32">
        <f>-H25</f>
        <v>0</v>
      </c>
    </row>
    <row r="171" spans="1:11" x14ac:dyDescent="0.25">
      <c r="A171" s="109" t="s">
        <v>83</v>
      </c>
      <c r="B171" s="109"/>
      <c r="C171" s="109"/>
      <c r="D171" s="109"/>
      <c r="E171" s="109"/>
      <c r="F171" s="30">
        <f>SUM(F167:F170)</f>
        <v>0</v>
      </c>
      <c r="G171" s="30">
        <f t="shared" ref="G171:J171" si="91">SUM(G167:G170)</f>
        <v>0</v>
      </c>
      <c r="H171" s="30">
        <f t="shared" si="91"/>
        <v>0</v>
      </c>
      <c r="I171" s="30">
        <f t="shared" si="91"/>
        <v>0</v>
      </c>
      <c r="J171" s="30">
        <f t="shared" si="91"/>
        <v>0</v>
      </c>
    </row>
  </sheetData>
  <sheetProtection sheet="1" objects="1" scenarios="1"/>
  <dataConsolidate/>
  <mergeCells count="122">
    <mergeCell ref="A171:E171"/>
    <mergeCell ref="A12:B12"/>
    <mergeCell ref="A143:C143"/>
    <mergeCell ref="C20:E20"/>
    <mergeCell ref="C21:E21"/>
    <mergeCell ref="C22:E22"/>
    <mergeCell ref="C23:E23"/>
    <mergeCell ref="C24:E24"/>
    <mergeCell ref="C25:E25"/>
    <mergeCell ref="A162:E162"/>
    <mergeCell ref="A163:E163"/>
    <mergeCell ref="A164:E164"/>
    <mergeCell ref="A166:E166"/>
    <mergeCell ref="A167:E167"/>
    <mergeCell ref="A168:E168"/>
    <mergeCell ref="A169:E169"/>
    <mergeCell ref="C17:D17"/>
    <mergeCell ref="A17:B17"/>
    <mergeCell ref="B124:C124"/>
    <mergeCell ref="B125:C125"/>
    <mergeCell ref="B126:C126"/>
    <mergeCell ref="B127:C127"/>
    <mergeCell ref="B118:C118"/>
    <mergeCell ref="B119:C119"/>
    <mergeCell ref="F20:G20"/>
    <mergeCell ref="F21:G21"/>
    <mergeCell ref="F22:G22"/>
    <mergeCell ref="F23:G23"/>
    <mergeCell ref="F24:G24"/>
    <mergeCell ref="F25:G25"/>
    <mergeCell ref="A160:E160"/>
    <mergeCell ref="A161:E161"/>
    <mergeCell ref="A128:C128"/>
    <mergeCell ref="B148:C148"/>
    <mergeCell ref="B152:C152"/>
    <mergeCell ref="A153:C153"/>
    <mergeCell ref="B51:C51"/>
    <mergeCell ref="B55:C55"/>
    <mergeCell ref="A56:C56"/>
    <mergeCell ref="B149:C149"/>
    <mergeCell ref="B150:C150"/>
    <mergeCell ref="B151:C151"/>
    <mergeCell ref="B62:C62"/>
    <mergeCell ref="B63:C63"/>
    <mergeCell ref="B64:C64"/>
    <mergeCell ref="B52:C52"/>
    <mergeCell ref="B123:C123"/>
    <mergeCell ref="B120:C120"/>
    <mergeCell ref="B121:C121"/>
    <mergeCell ref="B122:C122"/>
    <mergeCell ref="B113:C113"/>
    <mergeCell ref="B114:C114"/>
    <mergeCell ref="B115:C115"/>
    <mergeCell ref="B116:C116"/>
    <mergeCell ref="B117:C117"/>
    <mergeCell ref="B108:C108"/>
    <mergeCell ref="B109:C109"/>
    <mergeCell ref="B110:C110"/>
    <mergeCell ref="B111:C111"/>
    <mergeCell ref="B112:C112"/>
    <mergeCell ref="B73:C73"/>
    <mergeCell ref="B75:C75"/>
    <mergeCell ref="B76:C76"/>
    <mergeCell ref="A103:C10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A31:B31"/>
    <mergeCell ref="A32:B32"/>
    <mergeCell ref="A33:B33"/>
    <mergeCell ref="A34:B34"/>
    <mergeCell ref="A35:B35"/>
    <mergeCell ref="A36:B36"/>
    <mergeCell ref="A37:B37"/>
    <mergeCell ref="A38:B38"/>
    <mergeCell ref="C6:D6"/>
    <mergeCell ref="C7:D7"/>
    <mergeCell ref="C16:D16"/>
    <mergeCell ref="A6:B6"/>
    <mergeCell ref="A7:B7"/>
    <mergeCell ref="A11:B11"/>
    <mergeCell ref="A13:C13"/>
    <mergeCell ref="A8:B8"/>
    <mergeCell ref="A10:B10"/>
    <mergeCell ref="A16:B16"/>
    <mergeCell ref="A14:B14"/>
    <mergeCell ref="A170:E170"/>
    <mergeCell ref="B133:C133"/>
    <mergeCell ref="B134:C134"/>
    <mergeCell ref="A135:C135"/>
    <mergeCell ref="A165:E165"/>
    <mergeCell ref="A39:B39"/>
    <mergeCell ref="A40:B40"/>
    <mergeCell ref="A41:B41"/>
    <mergeCell ref="A42:B42"/>
    <mergeCell ref="A43:B43"/>
    <mergeCell ref="A44:B44"/>
    <mergeCell ref="B61:C61"/>
    <mergeCell ref="B83:C83"/>
    <mergeCell ref="B99:C99"/>
    <mergeCell ref="B100:C100"/>
    <mergeCell ref="B101:C101"/>
    <mergeCell ref="B102:C102"/>
    <mergeCell ref="B74:C74"/>
    <mergeCell ref="B53:C53"/>
    <mergeCell ref="B54:C54"/>
    <mergeCell ref="B65:C65"/>
    <mergeCell ref="A66:C66"/>
    <mergeCell ref="A77:C77"/>
    <mergeCell ref="B72:C72"/>
  </mergeCells>
  <conditionalFormatting sqref="M31:M43">
    <cfRule type="notContainsBlanks" dxfId="9" priority="12">
      <formula>LEN(TRIM(M31))&gt;0</formula>
    </cfRule>
  </conditionalFormatting>
  <conditionalFormatting sqref="M51:M55">
    <cfRule type="notContainsBlanks" dxfId="8" priority="10">
      <formula>LEN(TRIM(M51))&gt;0</formula>
    </cfRule>
  </conditionalFormatting>
  <conditionalFormatting sqref="M61:M65">
    <cfRule type="notContainsBlanks" dxfId="7" priority="9">
      <formula>LEN(TRIM(M61))&gt;0</formula>
    </cfRule>
  </conditionalFormatting>
  <conditionalFormatting sqref="M72:M76">
    <cfRule type="notContainsBlanks" dxfId="6" priority="8">
      <formula>LEN(TRIM(M72))&gt;0</formula>
    </cfRule>
  </conditionalFormatting>
  <conditionalFormatting sqref="M83:M135">
    <cfRule type="notContainsBlanks" dxfId="5" priority="7">
      <formula>LEN(TRIM(M83))&gt;0</formula>
    </cfRule>
  </conditionalFormatting>
  <conditionalFormatting sqref="M148:M152">
    <cfRule type="notContainsBlanks" dxfId="4" priority="6">
      <formula>LEN(TRIM(M148))&gt;0</formula>
    </cfRule>
  </conditionalFormatting>
  <conditionalFormatting sqref="M21:M25">
    <cfRule type="notContainsBlanks" dxfId="3" priority="5">
      <formula>LEN(TRIM(M21))&gt;0</formula>
    </cfRule>
  </conditionalFormatting>
  <conditionalFormatting sqref="M10:M12">
    <cfRule type="notContainsBlanks" dxfId="2" priority="4">
      <formula>LEN(TRIM(M10))&gt;0</formula>
    </cfRule>
  </conditionalFormatting>
  <conditionalFormatting sqref="M13">
    <cfRule type="notContainsBlanks" dxfId="1" priority="2">
      <formula>LEN(TRIM(M13))&gt;0</formula>
    </cfRule>
  </conditionalFormatting>
  <conditionalFormatting sqref="M14">
    <cfRule type="notContainsBlanks" dxfId="0" priority="1">
      <formula>LEN(TRIM(M14))&gt;0</formula>
    </cfRule>
  </conditionalFormatting>
  <pageMargins left="0.39370078740157483" right="0.39370078740157483" top="0.39370078740157483" bottom="0.39370078740157483" header="0.31496062992125984" footer="0.31496062992125984"/>
  <pageSetup paperSize="9" scale="91" fitToHeight="0" orientation="landscape" r:id="rId1"/>
  <rowBreaks count="6" manualBreakCount="6">
    <brk id="28" max="10" man="1"/>
    <brk id="58" max="10" man="1"/>
    <brk id="80" max="10" man="1"/>
    <brk id="105" max="10" man="1"/>
    <brk id="130" max="10" man="1"/>
    <brk id="158"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workbookViewId="0">
      <selection activeCell="E8" sqref="E8"/>
    </sheetView>
  </sheetViews>
  <sheetFormatPr defaultRowHeight="15" x14ac:dyDescent="0.25"/>
  <cols>
    <col min="1" max="1" width="16" style="2" bestFit="1" customWidth="1"/>
    <col min="2" max="2" width="15" style="2" customWidth="1"/>
    <col min="3" max="3" width="20.85546875" style="2" customWidth="1"/>
    <col min="4" max="4" width="19.7109375" style="2" customWidth="1"/>
    <col min="5" max="6" width="10.5703125" style="2" customWidth="1"/>
    <col min="7" max="7" width="10.5703125" style="43" customWidth="1"/>
    <col min="8" max="8" width="10.5703125" style="2" customWidth="1"/>
    <col min="9" max="9" width="10.5703125" style="43" customWidth="1"/>
    <col min="10" max="10" width="9.140625" style="2"/>
    <col min="11" max="13" width="11.140625" style="2" customWidth="1"/>
    <col min="14" max="16384" width="9.140625" style="2"/>
  </cols>
  <sheetData>
    <row r="1" spans="1:15" s="43" customFormat="1" x14ac:dyDescent="0.25">
      <c r="A1" s="3" t="s">
        <v>0</v>
      </c>
      <c r="B1" s="3"/>
    </row>
    <row r="2" spans="1:15" s="43" customFormat="1" x14ac:dyDescent="0.25">
      <c r="A2" s="3" t="s">
        <v>1</v>
      </c>
      <c r="B2" s="3"/>
      <c r="C2" s="3" t="str">
        <f>'1. Grunddata'!C2</f>
        <v/>
      </c>
    </row>
    <row r="3" spans="1:15" s="43" customFormat="1" x14ac:dyDescent="0.25">
      <c r="A3" s="3"/>
      <c r="B3" s="3"/>
      <c r="C3" s="3"/>
    </row>
    <row r="4" spans="1:15" s="43" customFormat="1" x14ac:dyDescent="0.25">
      <c r="A4" s="43" t="s">
        <v>88</v>
      </c>
    </row>
    <row r="5" spans="1:15" x14ac:dyDescent="0.25">
      <c r="E5" s="8"/>
      <c r="F5" s="15" t="s">
        <v>54</v>
      </c>
      <c r="G5" s="15"/>
      <c r="H5" s="13"/>
      <c r="I5" s="33"/>
      <c r="K5" s="87" t="s">
        <v>137</v>
      </c>
      <c r="O5" s="43"/>
    </row>
    <row r="6" spans="1:15" x14ac:dyDescent="0.25">
      <c r="A6" s="12" t="s">
        <v>24</v>
      </c>
      <c r="B6" s="12" t="s">
        <v>25</v>
      </c>
      <c r="C6" s="12" t="s">
        <v>27</v>
      </c>
      <c r="D6" s="12" t="s">
        <v>26</v>
      </c>
      <c r="E6" s="50" t="str">
        <f>CONCATENATE("1. ",'1. Grunddata'!C10)</f>
        <v>1. deltager</v>
      </c>
      <c r="F6" s="50" t="str">
        <f>CONCATENATE("2. ",'1. Grunddata'!C11)</f>
        <v xml:space="preserve">2. </v>
      </c>
      <c r="G6" s="50" t="str">
        <f>CONCATENATE("3. ",'1. Grunddata'!C12)</f>
        <v xml:space="preserve">3. </v>
      </c>
      <c r="H6" s="50" t="s">
        <v>82</v>
      </c>
      <c r="I6" s="50" t="str">
        <f>CONCATENATE("5. ",'1. Grunddata'!C14)</f>
        <v>5. hold</v>
      </c>
      <c r="J6" s="50" t="s">
        <v>28</v>
      </c>
      <c r="K6" s="50" t="s">
        <v>136</v>
      </c>
      <c r="L6" s="50" t="s">
        <v>23</v>
      </c>
      <c r="M6" s="50" t="s">
        <v>22</v>
      </c>
      <c r="O6" s="43"/>
    </row>
    <row r="7" spans="1:15" x14ac:dyDescent="0.25">
      <c r="A7" s="16"/>
      <c r="B7" s="16"/>
      <c r="C7" s="16"/>
      <c r="D7" s="16"/>
      <c r="E7" s="17"/>
      <c r="F7" s="17"/>
      <c r="G7" s="17"/>
      <c r="H7" s="17"/>
      <c r="I7" s="17"/>
      <c r="J7" s="1">
        <f>E7*'1. Grunddata'!$D$10+F7*'1. Grunddata'!$D$11+G7*'1. Grunddata'!$D$12+H7*'1. Grunddata'!$D$13+I7*'1. Grunddata'!$D$14</f>
        <v>0</v>
      </c>
      <c r="K7" s="51"/>
      <c r="L7" s="1">
        <f>J7-M7</f>
        <v>0</v>
      </c>
      <c r="M7" s="1">
        <f>IF(K7="x",J7,0)</f>
        <v>0</v>
      </c>
      <c r="O7" s="43"/>
    </row>
    <row r="8" spans="1:15" x14ac:dyDescent="0.25">
      <c r="A8" s="86"/>
      <c r="B8" s="16"/>
      <c r="C8" s="16"/>
      <c r="D8" s="16"/>
      <c r="E8" s="17"/>
      <c r="F8" s="17"/>
      <c r="G8" s="17"/>
      <c r="H8" s="17"/>
      <c r="I8" s="17"/>
      <c r="J8" s="1">
        <f>E8*'1. Grunddata'!$D$10+F8*'1. Grunddata'!$D$11+G8*'1. Grunddata'!$D$12+H8*'1. Grunddata'!$D$13+I8*'1. Grunddata'!$D$14</f>
        <v>0</v>
      </c>
      <c r="K8" s="51"/>
      <c r="L8" s="1">
        <f t="shared" ref="L8:L36" si="0">J8-M8</f>
        <v>0</v>
      </c>
      <c r="M8" s="1">
        <f t="shared" ref="M8:M36" si="1">IF(K8="x",J8,0)</f>
        <v>0</v>
      </c>
      <c r="O8" s="43"/>
    </row>
    <row r="9" spans="1:15" x14ac:dyDescent="0.25">
      <c r="A9" s="45"/>
      <c r="B9" s="16"/>
      <c r="C9" s="16"/>
      <c r="D9" s="16"/>
      <c r="E9" s="17"/>
      <c r="F9" s="17"/>
      <c r="G9" s="17"/>
      <c r="H9" s="17"/>
      <c r="I9" s="17"/>
      <c r="J9" s="1">
        <f>E9*'1. Grunddata'!$D$10+F9*'1. Grunddata'!$D$11+G9*'1. Grunddata'!$D$12+H9*'1. Grunddata'!$D$13+I9*'1. Grunddata'!$D$14</f>
        <v>0</v>
      </c>
      <c r="K9" s="51"/>
      <c r="L9" s="1">
        <f t="shared" si="0"/>
        <v>0</v>
      </c>
      <c r="M9" s="1">
        <f t="shared" si="1"/>
        <v>0</v>
      </c>
      <c r="O9" s="43"/>
    </row>
    <row r="10" spans="1:15" x14ac:dyDescent="0.25">
      <c r="A10" s="86"/>
      <c r="B10" s="16"/>
      <c r="C10" s="16"/>
      <c r="D10" s="16"/>
      <c r="E10" s="17"/>
      <c r="F10" s="17"/>
      <c r="G10" s="17"/>
      <c r="H10" s="17"/>
      <c r="I10" s="17"/>
      <c r="J10" s="1">
        <f>E10*'1. Grunddata'!$D$10+F10*'1. Grunddata'!$D$11+G10*'1. Grunddata'!$D$12+H10*'1. Grunddata'!$D$13+I10*'1. Grunddata'!$D$14</f>
        <v>0</v>
      </c>
      <c r="K10" s="51"/>
      <c r="L10" s="1">
        <f t="shared" si="0"/>
        <v>0</v>
      </c>
      <c r="M10" s="1">
        <f t="shared" si="1"/>
        <v>0</v>
      </c>
      <c r="O10" s="43"/>
    </row>
    <row r="11" spans="1:15" x14ac:dyDescent="0.25">
      <c r="A11" s="45"/>
      <c r="B11" s="16"/>
      <c r="C11" s="16"/>
      <c r="D11" s="16"/>
      <c r="E11" s="17"/>
      <c r="F11" s="17"/>
      <c r="G11" s="17"/>
      <c r="H11" s="17"/>
      <c r="I11" s="17"/>
      <c r="J11" s="1">
        <f>E11*'1. Grunddata'!$D$10+F11*'1. Grunddata'!$D$11+G11*'1. Grunddata'!$D$12+H11*'1. Grunddata'!$D$13+I11*'1. Grunddata'!$D$14</f>
        <v>0</v>
      </c>
      <c r="K11" s="51"/>
      <c r="L11" s="1">
        <f t="shared" si="0"/>
        <v>0</v>
      </c>
      <c r="M11" s="1">
        <f t="shared" si="1"/>
        <v>0</v>
      </c>
    </row>
    <row r="12" spans="1:15" x14ac:dyDescent="0.25">
      <c r="A12" s="86"/>
      <c r="B12" s="16"/>
      <c r="C12" s="16"/>
      <c r="D12" s="16"/>
      <c r="E12" s="17"/>
      <c r="F12" s="17"/>
      <c r="G12" s="17"/>
      <c r="H12" s="17"/>
      <c r="I12" s="17"/>
      <c r="J12" s="1">
        <f>E12*'1. Grunddata'!$D$10+F12*'1. Grunddata'!$D$11+G12*'1. Grunddata'!$D$12+H12*'1. Grunddata'!$D$13+I12*'1. Grunddata'!$D$14</f>
        <v>0</v>
      </c>
      <c r="K12" s="51"/>
      <c r="L12" s="1">
        <f t="shared" si="0"/>
        <v>0</v>
      </c>
      <c r="M12" s="1">
        <f t="shared" si="1"/>
        <v>0</v>
      </c>
    </row>
    <row r="13" spans="1:15" x14ac:dyDescent="0.25">
      <c r="A13" s="45"/>
      <c r="B13" s="16"/>
      <c r="C13" s="16"/>
      <c r="D13" s="16"/>
      <c r="E13" s="17"/>
      <c r="F13" s="17"/>
      <c r="G13" s="17"/>
      <c r="H13" s="17"/>
      <c r="I13" s="17"/>
      <c r="J13" s="1">
        <f>E13*'1. Grunddata'!$D$10+F13*'1. Grunddata'!$D$11+G13*'1. Grunddata'!$D$12+H13*'1. Grunddata'!$D$13+I13*'1. Grunddata'!$D$14</f>
        <v>0</v>
      </c>
      <c r="K13" s="51"/>
      <c r="L13" s="1">
        <f t="shared" si="0"/>
        <v>0</v>
      </c>
      <c r="M13" s="1">
        <f t="shared" si="1"/>
        <v>0</v>
      </c>
    </row>
    <row r="14" spans="1:15" x14ac:dyDescent="0.25">
      <c r="A14" s="45"/>
      <c r="B14" s="16"/>
      <c r="C14" s="16"/>
      <c r="D14" s="16"/>
      <c r="E14" s="17"/>
      <c r="F14" s="17"/>
      <c r="G14" s="17"/>
      <c r="H14" s="17"/>
      <c r="I14" s="17"/>
      <c r="J14" s="1">
        <f>E14*'1. Grunddata'!$D$10+F14*'1. Grunddata'!$D$11+G14*'1. Grunddata'!$D$12+H14*'1. Grunddata'!$D$13+I14*'1. Grunddata'!$D$14</f>
        <v>0</v>
      </c>
      <c r="K14" s="51"/>
      <c r="L14" s="1">
        <f t="shared" si="0"/>
        <v>0</v>
      </c>
      <c r="M14" s="1">
        <f t="shared" si="1"/>
        <v>0</v>
      </c>
    </row>
    <row r="15" spans="1:15" x14ac:dyDescent="0.25">
      <c r="A15" s="86"/>
      <c r="B15" s="16"/>
      <c r="C15" s="16"/>
      <c r="D15" s="16"/>
      <c r="E15" s="17"/>
      <c r="F15" s="17"/>
      <c r="G15" s="17"/>
      <c r="H15" s="17"/>
      <c r="I15" s="17"/>
      <c r="J15" s="1">
        <f>E15*'1. Grunddata'!$D$10+F15*'1. Grunddata'!$D$11+G15*'1. Grunddata'!$D$12+H15*'1. Grunddata'!$D$13+I15*'1. Grunddata'!$D$14</f>
        <v>0</v>
      </c>
      <c r="K15" s="51"/>
      <c r="L15" s="1">
        <f t="shared" si="0"/>
        <v>0</v>
      </c>
      <c r="M15" s="1">
        <f t="shared" si="1"/>
        <v>0</v>
      </c>
    </row>
    <row r="16" spans="1:15" x14ac:dyDescent="0.25">
      <c r="A16" s="45"/>
      <c r="B16" s="16"/>
      <c r="C16" s="16"/>
      <c r="D16" s="16"/>
      <c r="E16" s="17"/>
      <c r="F16" s="17"/>
      <c r="G16" s="17"/>
      <c r="H16" s="17"/>
      <c r="I16" s="17"/>
      <c r="J16" s="1">
        <f>E16*'1. Grunddata'!$D$10+F16*'1. Grunddata'!$D$11+G16*'1. Grunddata'!$D$12+H16*'1. Grunddata'!$D$13+I16*'1. Grunddata'!$D$14</f>
        <v>0</v>
      </c>
      <c r="K16" s="51"/>
      <c r="L16" s="1">
        <f t="shared" si="0"/>
        <v>0</v>
      </c>
      <c r="M16" s="1">
        <f t="shared" si="1"/>
        <v>0</v>
      </c>
    </row>
    <row r="17" spans="1:13" x14ac:dyDescent="0.25">
      <c r="A17" s="45"/>
      <c r="B17" s="16"/>
      <c r="C17" s="16"/>
      <c r="D17" s="16"/>
      <c r="E17" s="17"/>
      <c r="F17" s="17"/>
      <c r="G17" s="17"/>
      <c r="H17" s="17"/>
      <c r="I17" s="17"/>
      <c r="J17" s="1">
        <f>E17*'1. Grunddata'!$D$10+F17*'1. Grunddata'!$D$11+G17*'1. Grunddata'!$D$12+H17*'1. Grunddata'!$D$13+I17*'1. Grunddata'!$D$14</f>
        <v>0</v>
      </c>
      <c r="K17" s="51"/>
      <c r="L17" s="1">
        <f t="shared" si="0"/>
        <v>0</v>
      </c>
      <c r="M17" s="1">
        <f t="shared" si="1"/>
        <v>0</v>
      </c>
    </row>
    <row r="18" spans="1:13" x14ac:dyDescent="0.25">
      <c r="A18" s="45"/>
      <c r="B18" s="16"/>
      <c r="C18" s="16"/>
      <c r="D18" s="16"/>
      <c r="E18" s="17"/>
      <c r="F18" s="17"/>
      <c r="G18" s="17"/>
      <c r="H18" s="17"/>
      <c r="I18" s="17"/>
      <c r="J18" s="1">
        <f>E18*'1. Grunddata'!$D$10+F18*'1. Grunddata'!$D$11+G18*'1. Grunddata'!$D$12+H18*'1. Grunddata'!$D$13+I18*'1. Grunddata'!$D$14</f>
        <v>0</v>
      </c>
      <c r="K18" s="51"/>
      <c r="L18" s="1">
        <f t="shared" si="0"/>
        <v>0</v>
      </c>
      <c r="M18" s="1">
        <f t="shared" si="1"/>
        <v>0</v>
      </c>
    </row>
    <row r="19" spans="1:13" x14ac:dyDescent="0.25">
      <c r="A19" s="45"/>
      <c r="B19" s="16"/>
      <c r="C19" s="16"/>
      <c r="D19" s="16"/>
      <c r="E19" s="17"/>
      <c r="F19" s="17"/>
      <c r="G19" s="17"/>
      <c r="H19" s="17"/>
      <c r="I19" s="17"/>
      <c r="J19" s="1">
        <f>E19*'1. Grunddata'!$D$10+F19*'1. Grunddata'!$D$11+G19*'1. Grunddata'!$D$12+H19*'1. Grunddata'!$D$13+I19*'1. Grunddata'!$D$14</f>
        <v>0</v>
      </c>
      <c r="K19" s="51"/>
      <c r="L19" s="1">
        <f t="shared" si="0"/>
        <v>0</v>
      </c>
      <c r="M19" s="1">
        <f t="shared" si="1"/>
        <v>0</v>
      </c>
    </row>
    <row r="20" spans="1:13" x14ac:dyDescent="0.25">
      <c r="A20" s="45"/>
      <c r="B20" s="16"/>
      <c r="C20" s="16"/>
      <c r="D20" s="16"/>
      <c r="E20" s="17"/>
      <c r="F20" s="17"/>
      <c r="G20" s="17"/>
      <c r="H20" s="17"/>
      <c r="I20" s="17"/>
      <c r="J20" s="1">
        <f>E20*'1. Grunddata'!$D$10+F20*'1. Grunddata'!$D$11+G20*'1. Grunddata'!$D$12+H20*'1. Grunddata'!$D$13+I20*'1. Grunddata'!$D$14</f>
        <v>0</v>
      </c>
      <c r="K20" s="51"/>
      <c r="L20" s="1">
        <f t="shared" si="0"/>
        <v>0</v>
      </c>
      <c r="M20" s="1">
        <f t="shared" si="1"/>
        <v>0</v>
      </c>
    </row>
    <row r="21" spans="1:13" x14ac:dyDescent="0.25">
      <c r="A21" s="45"/>
      <c r="B21" s="16"/>
      <c r="C21" s="16"/>
      <c r="D21" s="16"/>
      <c r="E21" s="17"/>
      <c r="F21" s="17"/>
      <c r="G21" s="17"/>
      <c r="H21" s="17"/>
      <c r="I21" s="17"/>
      <c r="J21" s="1">
        <f>E21*'1. Grunddata'!$D$10+F21*'1. Grunddata'!$D$11+G21*'1. Grunddata'!$D$12+H21*'1. Grunddata'!$D$13+I21*'1. Grunddata'!$D$14</f>
        <v>0</v>
      </c>
      <c r="K21" s="51"/>
      <c r="L21" s="1">
        <f t="shared" si="0"/>
        <v>0</v>
      </c>
      <c r="M21" s="1">
        <f t="shared" si="1"/>
        <v>0</v>
      </c>
    </row>
    <row r="22" spans="1:13" x14ac:dyDescent="0.25">
      <c r="A22" s="45"/>
      <c r="B22" s="16"/>
      <c r="C22" s="16"/>
      <c r="D22" s="16"/>
      <c r="E22" s="17"/>
      <c r="F22" s="17"/>
      <c r="G22" s="17"/>
      <c r="H22" s="17"/>
      <c r="I22" s="17"/>
      <c r="J22" s="1">
        <f>E22*'1. Grunddata'!$D$10+F22*'1. Grunddata'!$D$11+G22*'1. Grunddata'!$D$12+H22*'1. Grunddata'!$D$13+I22*'1. Grunddata'!$D$14</f>
        <v>0</v>
      </c>
      <c r="K22" s="51"/>
      <c r="L22" s="1">
        <f t="shared" si="0"/>
        <v>0</v>
      </c>
      <c r="M22" s="1">
        <f t="shared" si="1"/>
        <v>0</v>
      </c>
    </row>
    <row r="23" spans="1:13" x14ac:dyDescent="0.25">
      <c r="A23" s="45"/>
      <c r="B23" s="16"/>
      <c r="C23" s="16"/>
      <c r="D23" s="16"/>
      <c r="E23" s="17"/>
      <c r="F23" s="17"/>
      <c r="G23" s="17"/>
      <c r="H23" s="17"/>
      <c r="I23" s="17"/>
      <c r="J23" s="1">
        <f>E23*'1. Grunddata'!$D$10+F23*'1. Grunddata'!$D$11+G23*'1. Grunddata'!$D$12+H23*'1. Grunddata'!$D$13+I23*'1. Grunddata'!$D$14</f>
        <v>0</v>
      </c>
      <c r="K23" s="51"/>
      <c r="L23" s="1">
        <f t="shared" si="0"/>
        <v>0</v>
      </c>
      <c r="M23" s="1">
        <f t="shared" si="1"/>
        <v>0</v>
      </c>
    </row>
    <row r="24" spans="1:13" x14ac:dyDescent="0.25">
      <c r="A24" s="45"/>
      <c r="B24" s="16"/>
      <c r="C24" s="16"/>
      <c r="D24" s="16"/>
      <c r="E24" s="17"/>
      <c r="F24" s="17"/>
      <c r="G24" s="17"/>
      <c r="H24" s="17"/>
      <c r="I24" s="17"/>
      <c r="J24" s="1">
        <f>E24*'1. Grunddata'!$D$10+F24*'1. Grunddata'!$D$11+G24*'1. Grunddata'!$D$12+H24*'1. Grunddata'!$D$13+I24*'1. Grunddata'!$D$14</f>
        <v>0</v>
      </c>
      <c r="K24" s="51"/>
      <c r="L24" s="1">
        <f t="shared" si="0"/>
        <v>0</v>
      </c>
      <c r="M24" s="1">
        <f t="shared" si="1"/>
        <v>0</v>
      </c>
    </row>
    <row r="25" spans="1:13" x14ac:dyDescent="0.25">
      <c r="A25" s="45"/>
      <c r="B25" s="16"/>
      <c r="C25" s="16"/>
      <c r="D25" s="16"/>
      <c r="E25" s="17"/>
      <c r="F25" s="17"/>
      <c r="G25" s="17"/>
      <c r="H25" s="17"/>
      <c r="I25" s="17"/>
      <c r="J25" s="1">
        <f>E25*'1. Grunddata'!$D$10+F25*'1. Grunddata'!$D$11+G25*'1. Grunddata'!$D$12+H25*'1. Grunddata'!$D$13+I25*'1. Grunddata'!$D$14</f>
        <v>0</v>
      </c>
      <c r="K25" s="51"/>
      <c r="L25" s="1">
        <f t="shared" si="0"/>
        <v>0</v>
      </c>
      <c r="M25" s="1">
        <f t="shared" si="1"/>
        <v>0</v>
      </c>
    </row>
    <row r="26" spans="1:13" x14ac:dyDescent="0.25">
      <c r="A26" s="45"/>
      <c r="B26" s="16"/>
      <c r="C26" s="16"/>
      <c r="D26" s="16"/>
      <c r="E26" s="17"/>
      <c r="F26" s="17"/>
      <c r="G26" s="17"/>
      <c r="H26" s="17"/>
      <c r="I26" s="17"/>
      <c r="J26" s="1">
        <f>E26*'1. Grunddata'!$D$10+F26*'1. Grunddata'!$D$11+G26*'1. Grunddata'!$D$12+H26*'1. Grunddata'!$D$13+I26*'1. Grunddata'!$D$14</f>
        <v>0</v>
      </c>
      <c r="K26" s="51"/>
      <c r="L26" s="1">
        <f t="shared" si="0"/>
        <v>0</v>
      </c>
      <c r="M26" s="1">
        <f t="shared" si="1"/>
        <v>0</v>
      </c>
    </row>
    <row r="27" spans="1:13" x14ac:dyDescent="0.25">
      <c r="A27" s="45"/>
      <c r="B27" s="16"/>
      <c r="C27" s="16"/>
      <c r="D27" s="16"/>
      <c r="E27" s="17"/>
      <c r="F27" s="17"/>
      <c r="G27" s="17"/>
      <c r="H27" s="17"/>
      <c r="I27" s="17"/>
      <c r="J27" s="1">
        <f>E27*'1. Grunddata'!$D$10+F27*'1. Grunddata'!$D$11+G27*'1. Grunddata'!$D$12+H27*'1. Grunddata'!$D$13+I27*'1. Grunddata'!$D$14</f>
        <v>0</v>
      </c>
      <c r="K27" s="51"/>
      <c r="L27" s="1">
        <f t="shared" si="0"/>
        <v>0</v>
      </c>
      <c r="M27" s="1">
        <f t="shared" si="1"/>
        <v>0</v>
      </c>
    </row>
    <row r="28" spans="1:13" x14ac:dyDescent="0.25">
      <c r="A28" s="45"/>
      <c r="B28" s="16"/>
      <c r="C28" s="16"/>
      <c r="D28" s="16"/>
      <c r="E28" s="17"/>
      <c r="F28" s="17"/>
      <c r="G28" s="17"/>
      <c r="H28" s="17"/>
      <c r="I28" s="17"/>
      <c r="J28" s="1">
        <f>E28*'1. Grunddata'!$D$10+F28*'1. Grunddata'!$D$11+G28*'1. Grunddata'!$D$12+H28*'1. Grunddata'!$D$13+I28*'1. Grunddata'!$D$14</f>
        <v>0</v>
      </c>
      <c r="K28" s="51"/>
      <c r="L28" s="1">
        <f t="shared" si="0"/>
        <v>0</v>
      </c>
      <c r="M28" s="1">
        <f t="shared" si="1"/>
        <v>0</v>
      </c>
    </row>
    <row r="29" spans="1:13" x14ac:dyDescent="0.25">
      <c r="A29" s="45"/>
      <c r="B29" s="16"/>
      <c r="C29" s="16"/>
      <c r="D29" s="16"/>
      <c r="E29" s="17"/>
      <c r="F29" s="17"/>
      <c r="G29" s="17"/>
      <c r="H29" s="17"/>
      <c r="I29" s="17"/>
      <c r="J29" s="1">
        <f>E29*'1. Grunddata'!$D$10+F29*'1. Grunddata'!$D$11+G29*'1. Grunddata'!$D$12+H29*'1. Grunddata'!$D$13+I29*'1. Grunddata'!$D$14</f>
        <v>0</v>
      </c>
      <c r="K29" s="51"/>
      <c r="L29" s="1">
        <f t="shared" si="0"/>
        <v>0</v>
      </c>
      <c r="M29" s="1">
        <f t="shared" si="1"/>
        <v>0</v>
      </c>
    </row>
    <row r="30" spans="1:13" x14ac:dyDescent="0.25">
      <c r="A30" s="45"/>
      <c r="B30" s="16"/>
      <c r="C30" s="16"/>
      <c r="D30" s="16"/>
      <c r="E30" s="17"/>
      <c r="F30" s="17"/>
      <c r="G30" s="17"/>
      <c r="H30" s="17"/>
      <c r="I30" s="17"/>
      <c r="J30" s="1">
        <f>E30*'1. Grunddata'!$D$10+F30*'1. Grunddata'!$D$11+G30*'1. Grunddata'!$D$12+H30*'1. Grunddata'!$D$13+I30*'1. Grunddata'!$D$14</f>
        <v>0</v>
      </c>
      <c r="K30" s="51"/>
      <c r="L30" s="1">
        <f t="shared" si="0"/>
        <v>0</v>
      </c>
      <c r="M30" s="1">
        <f t="shared" si="1"/>
        <v>0</v>
      </c>
    </row>
    <row r="31" spans="1:13" x14ac:dyDescent="0.25">
      <c r="A31" s="45"/>
      <c r="B31" s="16"/>
      <c r="C31" s="16"/>
      <c r="D31" s="16"/>
      <c r="E31" s="17"/>
      <c r="F31" s="17"/>
      <c r="G31" s="17"/>
      <c r="H31" s="17"/>
      <c r="I31" s="17"/>
      <c r="J31" s="1">
        <f>E31*'1. Grunddata'!$D$10+F31*'1. Grunddata'!$D$11+G31*'1. Grunddata'!$D$12+H31*'1. Grunddata'!$D$13+I31*'1. Grunddata'!$D$14</f>
        <v>0</v>
      </c>
      <c r="K31" s="51"/>
      <c r="L31" s="1">
        <f t="shared" si="0"/>
        <v>0</v>
      </c>
      <c r="M31" s="1">
        <f t="shared" si="1"/>
        <v>0</v>
      </c>
    </row>
    <row r="32" spans="1:13" x14ac:dyDescent="0.25">
      <c r="A32" s="45"/>
      <c r="B32" s="16"/>
      <c r="C32" s="16"/>
      <c r="D32" s="16"/>
      <c r="E32" s="17"/>
      <c r="F32" s="17"/>
      <c r="G32" s="17"/>
      <c r="H32" s="17"/>
      <c r="I32" s="17"/>
      <c r="J32" s="1">
        <f>E32*'1. Grunddata'!$D$10+F32*'1. Grunddata'!$D$11+G32*'1. Grunddata'!$D$12+H32*'1. Grunddata'!$D$13+I32*'1. Grunddata'!$D$14</f>
        <v>0</v>
      </c>
      <c r="K32" s="51"/>
      <c r="L32" s="1">
        <f t="shared" si="0"/>
        <v>0</v>
      </c>
      <c r="M32" s="1">
        <f t="shared" si="1"/>
        <v>0</v>
      </c>
    </row>
    <row r="33" spans="1:13" x14ac:dyDescent="0.25">
      <c r="A33" s="45"/>
      <c r="B33" s="16"/>
      <c r="C33" s="16"/>
      <c r="D33" s="16"/>
      <c r="E33" s="17"/>
      <c r="F33" s="17"/>
      <c r="G33" s="17"/>
      <c r="H33" s="17"/>
      <c r="I33" s="17"/>
      <c r="J33" s="1">
        <f>E33*'1. Grunddata'!$D$10+F33*'1. Grunddata'!$D$11+G33*'1. Grunddata'!$D$12+H33*'1. Grunddata'!$D$13+I33*'1. Grunddata'!$D$14</f>
        <v>0</v>
      </c>
      <c r="K33" s="51"/>
      <c r="L33" s="1">
        <f t="shared" si="0"/>
        <v>0</v>
      </c>
      <c r="M33" s="1">
        <f t="shared" si="1"/>
        <v>0</v>
      </c>
    </row>
    <row r="34" spans="1:13" x14ac:dyDescent="0.25">
      <c r="A34" s="45"/>
      <c r="B34" s="16"/>
      <c r="C34" s="16"/>
      <c r="D34" s="16"/>
      <c r="E34" s="17"/>
      <c r="F34" s="17"/>
      <c r="G34" s="17"/>
      <c r="H34" s="17"/>
      <c r="I34" s="17"/>
      <c r="J34" s="1">
        <f>E34*'1. Grunddata'!$D$10+F34*'1. Grunddata'!$D$11+G34*'1. Grunddata'!$D$12+H34*'1. Grunddata'!$D$13+I34*'1. Grunddata'!$D$14</f>
        <v>0</v>
      </c>
      <c r="K34" s="51"/>
      <c r="L34" s="1">
        <f t="shared" si="0"/>
        <v>0</v>
      </c>
      <c r="M34" s="1">
        <f t="shared" si="1"/>
        <v>0</v>
      </c>
    </row>
    <row r="35" spans="1:13" x14ac:dyDescent="0.25">
      <c r="A35" s="45"/>
      <c r="B35" s="16"/>
      <c r="C35" s="16"/>
      <c r="D35" s="16"/>
      <c r="E35" s="17"/>
      <c r="F35" s="17"/>
      <c r="G35" s="17"/>
      <c r="H35" s="17"/>
      <c r="I35" s="17"/>
      <c r="J35" s="1">
        <f>E35*'1. Grunddata'!$D$10+F35*'1. Grunddata'!$D$11+G35*'1. Grunddata'!$D$12+H35*'1. Grunddata'!$D$13+I35*'1. Grunddata'!$D$14</f>
        <v>0</v>
      </c>
      <c r="K35" s="51"/>
      <c r="L35" s="1">
        <f t="shared" si="0"/>
        <v>0</v>
      </c>
      <c r="M35" s="1">
        <f t="shared" si="1"/>
        <v>0</v>
      </c>
    </row>
    <row r="36" spans="1:13" x14ac:dyDescent="0.25">
      <c r="A36" s="45"/>
      <c r="B36" s="16"/>
      <c r="C36" s="16"/>
      <c r="D36" s="16"/>
      <c r="E36" s="17"/>
      <c r="F36" s="17"/>
      <c r="G36" s="17"/>
      <c r="H36" s="17"/>
      <c r="I36" s="17"/>
      <c r="J36" s="1">
        <f>E36*'1. Grunddata'!$D$10+F36*'1. Grunddata'!$D$11+G36*'1. Grunddata'!$D$12+H36*'1. Grunddata'!$D$13+I36*'1. Grunddata'!$D$14</f>
        <v>0</v>
      </c>
      <c r="K36" s="51"/>
      <c r="L36" s="1">
        <f t="shared" si="0"/>
        <v>0</v>
      </c>
      <c r="M36" s="1">
        <f t="shared" si="1"/>
        <v>0</v>
      </c>
    </row>
  </sheetData>
  <sheetProtection sheet="1" objects="1" scenarios="1"/>
  <pageMargins left="0.39370078740157483" right="0.39370078740157483" top="0.39370078740157483" bottom="0.39370078740157483" header="0.31496062992125984" footer="0.31496062992125984"/>
  <pageSetup paperSize="9" scale="96"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topLeftCell="A16" workbookViewId="0">
      <selection activeCell="A4" sqref="A4"/>
    </sheetView>
  </sheetViews>
  <sheetFormatPr defaultRowHeight="15" x14ac:dyDescent="0.25"/>
  <cols>
    <col min="1" max="1" width="10.42578125" style="2" bestFit="1" customWidth="1"/>
    <col min="2" max="2" width="14.85546875" style="2" customWidth="1"/>
    <col min="3" max="3" width="12" style="2" customWidth="1"/>
    <col min="4" max="4" width="2.140625" style="43" customWidth="1"/>
    <col min="5" max="5" width="5.85546875" style="43" customWidth="1"/>
    <col min="6" max="6" width="21.140625" style="2" bestFit="1" customWidth="1"/>
    <col min="7" max="16384" width="9.140625" style="2"/>
  </cols>
  <sheetData>
    <row r="1" spans="1:8" x14ac:dyDescent="0.25">
      <c r="A1" s="3" t="s">
        <v>0</v>
      </c>
      <c r="B1" s="3"/>
      <c r="F1" s="43"/>
    </row>
    <row r="2" spans="1:8" x14ac:dyDescent="0.25">
      <c r="A2" s="3" t="s">
        <v>1</v>
      </c>
      <c r="B2" s="3"/>
      <c r="F2" s="43"/>
    </row>
    <row r="3" spans="1:8" x14ac:dyDescent="0.25">
      <c r="F3" s="43"/>
    </row>
    <row r="4" spans="1:8" x14ac:dyDescent="0.25">
      <c r="A4" s="3" t="s">
        <v>70</v>
      </c>
      <c r="B4" s="3"/>
      <c r="F4" s="43"/>
    </row>
    <row r="5" spans="1:8" x14ac:dyDescent="0.25">
      <c r="A5" s="2" t="str">
        <f>'1. Grunddata'!C2</f>
        <v/>
      </c>
      <c r="F5" s="43"/>
    </row>
    <row r="6" spans="1:8" x14ac:dyDescent="0.25">
      <c r="F6" s="43"/>
    </row>
    <row r="7" spans="1:8" x14ac:dyDescent="0.25">
      <c r="A7" s="67" t="s">
        <v>112</v>
      </c>
      <c r="F7" s="43"/>
      <c r="G7" s="43"/>
    </row>
    <row r="8" spans="1:8" x14ac:dyDescent="0.25">
      <c r="A8" s="2" t="s">
        <v>6</v>
      </c>
      <c r="C8" s="18"/>
      <c r="D8" s="18"/>
      <c r="E8" s="18"/>
      <c r="F8" s="18"/>
      <c r="G8" s="18"/>
      <c r="H8" s="18"/>
    </row>
    <row r="9" spans="1:8" x14ac:dyDescent="0.25">
      <c r="A9" s="2">
        <f>'1. Grunddata'!C45</f>
        <v>0</v>
      </c>
      <c r="B9" s="43" t="str">
        <f>IF('1. Grunddata'!C10&lt;&gt;"",'1. Grunddata'!C10,"")</f>
        <v>deltager</v>
      </c>
      <c r="C9" s="70">
        <f>'1. Grunddata'!D10</f>
        <v>0</v>
      </c>
      <c r="D9" s="70"/>
      <c r="E9" s="70"/>
      <c r="F9" s="70"/>
      <c r="G9" s="70"/>
      <c r="H9" s="19">
        <f>A9*C9</f>
        <v>0</v>
      </c>
    </row>
    <row r="10" spans="1:8" x14ac:dyDescent="0.25">
      <c r="A10" s="2">
        <f>'1. Grunddata'!D45</f>
        <v>0</v>
      </c>
      <c r="B10" s="43" t="str">
        <f>IF('1. Grunddata'!C11&lt;&gt;"",'1. Grunddata'!C11,"")</f>
        <v/>
      </c>
      <c r="C10" s="70">
        <f>'1. Grunddata'!D11</f>
        <v>0</v>
      </c>
      <c r="D10" s="70"/>
      <c r="E10" s="70"/>
      <c r="F10" s="70"/>
      <c r="G10" s="70"/>
      <c r="H10" s="19">
        <f t="shared" ref="H10:H13" si="0">A10*C10</f>
        <v>0</v>
      </c>
    </row>
    <row r="11" spans="1:8" s="43" customFormat="1" x14ac:dyDescent="0.25">
      <c r="A11" s="43">
        <f>'1. Grunddata'!E45</f>
        <v>0</v>
      </c>
      <c r="B11" s="43" t="str">
        <f>IF('1. Grunddata'!C12&lt;&gt;"",'1. Grunddata'!C12,"")</f>
        <v/>
      </c>
      <c r="C11" s="70">
        <f>'1. Grunddata'!D12</f>
        <v>0</v>
      </c>
      <c r="D11" s="70"/>
      <c r="E11" s="70"/>
      <c r="F11" s="70"/>
      <c r="G11" s="70"/>
      <c r="H11" s="19">
        <f t="shared" si="0"/>
        <v>0</v>
      </c>
    </row>
    <row r="12" spans="1:8" x14ac:dyDescent="0.25">
      <c r="A12" s="2">
        <f>'1. Grunddata'!F45</f>
        <v>0</v>
      </c>
      <c r="B12" s="43" t="s">
        <v>58</v>
      </c>
      <c r="C12" s="70">
        <f>'1. Grunddata'!D13</f>
        <v>0</v>
      </c>
      <c r="D12" s="70"/>
      <c r="E12" s="70"/>
      <c r="F12" s="70"/>
      <c r="G12" s="70"/>
      <c r="H12" s="19">
        <f t="shared" si="0"/>
        <v>0</v>
      </c>
    </row>
    <row r="13" spans="1:8" s="43" customFormat="1" x14ac:dyDescent="0.25">
      <c r="A13" s="43">
        <f>'1. Grunddata'!G45</f>
        <v>0</v>
      </c>
      <c r="B13" s="43" t="str">
        <f>IF('1. Grunddata'!C14&lt;&gt;"",'1. Grunddata'!C14,"")</f>
        <v>hold</v>
      </c>
      <c r="C13" s="70">
        <f>'1. Grunddata'!D14</f>
        <v>0</v>
      </c>
      <c r="D13" s="70"/>
      <c r="E13" s="70"/>
      <c r="F13" s="70"/>
      <c r="G13" s="70"/>
      <c r="H13" s="19">
        <f t="shared" si="0"/>
        <v>0</v>
      </c>
    </row>
    <row r="14" spans="1:8" x14ac:dyDescent="0.25">
      <c r="A14" s="20" t="s">
        <v>59</v>
      </c>
      <c r="B14" s="20"/>
      <c r="C14" s="20"/>
      <c r="D14" s="20"/>
      <c r="E14" s="20"/>
      <c r="F14" s="20"/>
      <c r="G14" s="20"/>
      <c r="H14" s="21">
        <f>SUM(H9:H13)</f>
        <v>0</v>
      </c>
    </row>
    <row r="15" spans="1:8" x14ac:dyDescent="0.25">
      <c r="A15" s="2" t="s">
        <v>60</v>
      </c>
      <c r="F15" s="43"/>
      <c r="G15" s="43"/>
      <c r="H15" s="19">
        <f>'1. Grunddata'!$D$56</f>
        <v>0</v>
      </c>
    </row>
    <row r="16" spans="1:8" x14ac:dyDescent="0.25">
      <c r="A16" s="20" t="s">
        <v>61</v>
      </c>
      <c r="B16" s="20"/>
      <c r="C16" s="20"/>
      <c r="D16" s="20"/>
      <c r="E16" s="20"/>
      <c r="F16" s="20"/>
      <c r="G16" s="20"/>
      <c r="H16" s="21">
        <f>SUM(H14:H15)</f>
        <v>0</v>
      </c>
    </row>
    <row r="17" spans="1:8" x14ac:dyDescent="0.25">
      <c r="F17" s="43"/>
      <c r="G17" s="43"/>
    </row>
    <row r="18" spans="1:8" x14ac:dyDescent="0.25">
      <c r="A18" s="67" t="s">
        <v>111</v>
      </c>
      <c r="F18" s="43"/>
      <c r="G18" s="43"/>
    </row>
    <row r="19" spans="1:8" x14ac:dyDescent="0.25">
      <c r="A19" s="2" t="s">
        <v>64</v>
      </c>
      <c r="F19" s="43"/>
      <c r="G19" s="43"/>
      <c r="H19" s="19">
        <f>'1. Grunddata'!D66</f>
        <v>0</v>
      </c>
    </row>
    <row r="20" spans="1:8" x14ac:dyDescent="0.25">
      <c r="A20" s="2" t="s">
        <v>65</v>
      </c>
      <c r="F20" s="43"/>
      <c r="G20" s="43"/>
      <c r="H20" s="19">
        <f>'1. Grunddata'!D77</f>
        <v>0</v>
      </c>
    </row>
    <row r="21" spans="1:8" x14ac:dyDescent="0.25">
      <c r="A21" s="2" t="s">
        <v>66</v>
      </c>
      <c r="F21" s="43"/>
      <c r="G21" s="43"/>
      <c r="H21" s="19">
        <f>'1. Grunddata'!D103</f>
        <v>0</v>
      </c>
    </row>
    <row r="22" spans="1:8" x14ac:dyDescent="0.25">
      <c r="A22" s="2" t="s">
        <v>67</v>
      </c>
      <c r="F22" s="43"/>
      <c r="G22" s="43"/>
      <c r="H22" s="19">
        <f>'1. Grunddata'!D128</f>
        <v>0</v>
      </c>
    </row>
    <row r="23" spans="1:8" x14ac:dyDescent="0.25">
      <c r="A23" s="2" t="s">
        <v>68</v>
      </c>
      <c r="F23" s="43"/>
      <c r="G23" s="43"/>
      <c r="H23" s="19">
        <f>'1. Grunddata'!D153</f>
        <v>0</v>
      </c>
    </row>
    <row r="24" spans="1:8" s="43" customFormat="1" x14ac:dyDescent="0.25">
      <c r="A24" s="43" t="s">
        <v>127</v>
      </c>
      <c r="H24" s="19">
        <f>'1. Grunddata'!D143+'1. Grunddata'!D135</f>
        <v>0</v>
      </c>
    </row>
    <row r="25" spans="1:8" x14ac:dyDescent="0.25">
      <c r="A25" s="20" t="s">
        <v>69</v>
      </c>
      <c r="B25" s="20"/>
      <c r="C25" s="20"/>
      <c r="D25" s="20"/>
      <c r="E25" s="20"/>
      <c r="F25" s="20"/>
      <c r="G25" s="20"/>
      <c r="H25" s="21">
        <f>SUM(H19:H24)</f>
        <v>0</v>
      </c>
    </row>
    <row r="26" spans="1:8" x14ac:dyDescent="0.25">
      <c r="F26" s="43"/>
      <c r="G26" s="43"/>
    </row>
    <row r="27" spans="1:8" ht="15.75" thickBot="1" x14ac:dyDescent="0.3">
      <c r="A27" s="68" t="s">
        <v>77</v>
      </c>
      <c r="B27" s="68"/>
      <c r="C27" s="68"/>
      <c r="D27" s="68"/>
      <c r="E27" s="68"/>
      <c r="F27" s="68"/>
      <c r="G27" s="68"/>
      <c r="H27" s="69">
        <f>H16-H25</f>
        <v>0</v>
      </c>
    </row>
    <row r="28" spans="1:8" ht="15.75" thickTop="1" x14ac:dyDescent="0.25">
      <c r="A28" s="3"/>
      <c r="B28" s="3"/>
      <c r="C28" s="3"/>
      <c r="D28" s="3"/>
      <c r="E28" s="3"/>
      <c r="F28" s="22"/>
    </row>
    <row r="29" spans="1:8" x14ac:dyDescent="0.25">
      <c r="A29" s="90" t="s">
        <v>144</v>
      </c>
      <c r="B29" s="91"/>
      <c r="C29" s="92"/>
      <c r="D29" s="3"/>
      <c r="E29" s="90" t="s">
        <v>145</v>
      </c>
      <c r="F29" s="99"/>
      <c r="G29" s="100"/>
    </row>
    <row r="30" spans="1:8" x14ac:dyDescent="0.25">
      <c r="A30" s="93" t="s">
        <v>54</v>
      </c>
      <c r="B30" s="94"/>
      <c r="C30" s="95">
        <f>A9+A10+A11+A12</f>
        <v>0</v>
      </c>
      <c r="E30" s="102" t="s">
        <v>146</v>
      </c>
      <c r="F30" s="94" t="s">
        <v>141</v>
      </c>
      <c r="G30" s="96">
        <f>H16</f>
        <v>0</v>
      </c>
    </row>
    <row r="31" spans="1:8" x14ac:dyDescent="0.25">
      <c r="A31" s="93" t="s">
        <v>80</v>
      </c>
      <c r="B31" s="94"/>
      <c r="C31" s="95">
        <f>A9+A10+A11</f>
        <v>0</v>
      </c>
      <c r="E31" s="102" t="s">
        <v>147</v>
      </c>
      <c r="F31" s="94" t="s">
        <v>142</v>
      </c>
      <c r="G31" s="96">
        <f>-SUM(H20:H24)</f>
        <v>0</v>
      </c>
    </row>
    <row r="32" spans="1:8" x14ac:dyDescent="0.25">
      <c r="A32" s="93" t="s">
        <v>78</v>
      </c>
      <c r="B32" s="94"/>
      <c r="C32" s="96" t="str">
        <f>IFERROR(H19/C30,"")</f>
        <v/>
      </c>
      <c r="D32" s="19"/>
      <c r="E32" s="102">
        <v>3400</v>
      </c>
      <c r="F32" s="94" t="s">
        <v>143</v>
      </c>
      <c r="G32" s="96">
        <f>-H19</f>
        <v>0</v>
      </c>
    </row>
    <row r="33" spans="1:7" x14ac:dyDescent="0.25">
      <c r="A33" s="97" t="s">
        <v>79</v>
      </c>
      <c r="B33" s="5"/>
      <c r="C33" s="98" t="str">
        <f>IFERROR(H22/C30,"")</f>
        <v/>
      </c>
      <c r="D33" s="19"/>
      <c r="E33" s="103"/>
      <c r="F33" s="5"/>
      <c r="G33" s="101"/>
    </row>
    <row r="34" spans="1:7" x14ac:dyDescent="0.25">
      <c r="C34" s="23"/>
      <c r="D34" s="23"/>
      <c r="E34" s="23"/>
    </row>
    <row r="36" spans="1:7" x14ac:dyDescent="0.25">
      <c r="A36" s="2" t="s">
        <v>3</v>
      </c>
      <c r="B36" s="116">
        <f>'1. Grunddata'!C17</f>
        <v>0</v>
      </c>
      <c r="C36" s="116"/>
      <c r="D36" s="89"/>
      <c r="E36" s="89"/>
    </row>
    <row r="40" spans="1:7" x14ac:dyDescent="0.25">
      <c r="A40" s="2">
        <f>'1. Grunddata'!C16</f>
        <v>0</v>
      </c>
    </row>
    <row r="41" spans="1:7" x14ac:dyDescent="0.25">
      <c r="A41" s="2" t="s">
        <v>50</v>
      </c>
    </row>
    <row r="45" spans="1:7" x14ac:dyDescent="0.25">
      <c r="A45" s="2" t="s">
        <v>72</v>
      </c>
    </row>
    <row r="47" spans="1:7" x14ac:dyDescent="0.25">
      <c r="A47" s="2" t="s">
        <v>3</v>
      </c>
    </row>
    <row r="50" spans="1:1" x14ac:dyDescent="0.25">
      <c r="A50" s="2" t="s">
        <v>73</v>
      </c>
    </row>
  </sheetData>
  <sheetProtection sheet="1" objects="1" scenarios="1"/>
  <mergeCells count="1">
    <mergeCell ref="B36:C36"/>
  </mergeCells>
  <pageMargins left="0.78740157480314965" right="0.39370078740157483" top="0.78740157480314965" bottom="0.3937007874015748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workbookViewId="0">
      <pane ySplit="13" topLeftCell="A14" activePane="bottomLeft" state="frozen"/>
      <selection pane="bottomLeft" activeCell="B6" sqref="B6"/>
    </sheetView>
  </sheetViews>
  <sheetFormatPr defaultRowHeight="15" x14ac:dyDescent="0.25"/>
  <cols>
    <col min="1" max="1" width="19.28515625" style="43" customWidth="1"/>
    <col min="2" max="2" width="30.85546875" style="43" customWidth="1"/>
    <col min="3" max="4" width="16.85546875" style="43" customWidth="1"/>
    <col min="5" max="5" width="11.42578125" style="43" customWidth="1"/>
    <col min="6" max="6" width="16.85546875" style="43" customWidth="1"/>
    <col min="7" max="16384" width="9.140625" style="43"/>
  </cols>
  <sheetData>
    <row r="1" spans="1:6" x14ac:dyDescent="0.25">
      <c r="A1" s="3" t="s">
        <v>0</v>
      </c>
      <c r="B1" s="3"/>
    </row>
    <row r="2" spans="1:6" x14ac:dyDescent="0.25">
      <c r="A2" s="3" t="s">
        <v>1</v>
      </c>
      <c r="B2" s="3"/>
    </row>
    <row r="3" spans="1:6" x14ac:dyDescent="0.25">
      <c r="A3" s="3"/>
      <c r="B3" s="3"/>
      <c r="C3" s="3"/>
    </row>
    <row r="4" spans="1:6" x14ac:dyDescent="0.25">
      <c r="A4" s="67" t="s">
        <v>110</v>
      </c>
    </row>
    <row r="5" spans="1:6" x14ac:dyDescent="0.25">
      <c r="A5" s="67"/>
    </row>
    <row r="6" spans="1:6" x14ac:dyDescent="0.25">
      <c r="A6" s="3" t="s">
        <v>4</v>
      </c>
      <c r="B6" s="43">
        <f>'1. Grunddata'!C6</f>
        <v>0</v>
      </c>
    </row>
    <row r="7" spans="1:6" x14ac:dyDescent="0.25">
      <c r="A7" s="3" t="s">
        <v>5</v>
      </c>
      <c r="B7" s="43">
        <f>'1. Grunddata'!C7</f>
        <v>0</v>
      </c>
    </row>
    <row r="8" spans="1:6" x14ac:dyDescent="0.25">
      <c r="A8" s="3" t="s">
        <v>3</v>
      </c>
      <c r="B8" s="79" t="str">
        <f>CONCATENATE(TEXT('1. Grunddata'!C8,"d/m")," - ",TEXT('1. Grunddata'!D8,"d/m/åååå"))</f>
        <v>0/1 - 0/1/1900</v>
      </c>
    </row>
    <row r="10" spans="1:6" x14ac:dyDescent="0.25">
      <c r="A10" s="3" t="s">
        <v>109</v>
      </c>
      <c r="B10" s="80">
        <f>SUM('1. Grunddata'!C45:F45)</f>
        <v>0</v>
      </c>
    </row>
    <row r="11" spans="1:6" x14ac:dyDescent="0.25">
      <c r="A11" s="3" t="s">
        <v>115</v>
      </c>
      <c r="B11" s="81">
        <f>'1. Grunddata'!H45</f>
        <v>0</v>
      </c>
    </row>
    <row r="12" spans="1:6" x14ac:dyDescent="0.25">
      <c r="A12" s="3" t="s">
        <v>116</v>
      </c>
      <c r="B12" s="81">
        <f>'1. Grunddata'!D66</f>
        <v>0</v>
      </c>
    </row>
    <row r="13" spans="1:6" x14ac:dyDescent="0.25">
      <c r="A13" s="67"/>
    </row>
    <row r="14" spans="1:6" x14ac:dyDescent="0.25">
      <c r="A14" s="74" t="s">
        <v>24</v>
      </c>
      <c r="B14" s="74" t="s">
        <v>25</v>
      </c>
      <c r="C14" s="50" t="s">
        <v>108</v>
      </c>
      <c r="D14" s="50" t="s">
        <v>129</v>
      </c>
      <c r="E14" s="117" t="s">
        <v>130</v>
      </c>
      <c r="F14" s="118"/>
    </row>
    <row r="15" spans="1:6" x14ac:dyDescent="0.25">
      <c r="A15" s="52" t="s">
        <v>107</v>
      </c>
      <c r="B15" s="52" t="str">
        <f>'1. Grunddata'!A31</f>
        <v>Bolund Gruppe</v>
      </c>
      <c r="C15" s="66">
        <f>SUM('1. Grunddata'!C31:F31)</f>
        <v>0</v>
      </c>
      <c r="D15" s="1">
        <f>'1. Grunddata'!H31</f>
        <v>0</v>
      </c>
      <c r="E15" s="65" t="e">
        <f t="shared" ref="E15:E57" si="0">C15/SUM($C$15:$C$57)</f>
        <v>#DIV/0!</v>
      </c>
      <c r="F15" s="1" t="e">
        <f>E15*'1. Grunddata'!$D$66</f>
        <v>#DIV/0!</v>
      </c>
    </row>
    <row r="16" spans="1:6" x14ac:dyDescent="0.25">
      <c r="A16" s="52" t="s">
        <v>107</v>
      </c>
      <c r="B16" s="52" t="str">
        <f>'1. Grunddata'!A32</f>
        <v>Borup Gruppe</v>
      </c>
      <c r="C16" s="66">
        <f>SUM('1. Grunddata'!C32:F32)</f>
        <v>0</v>
      </c>
      <c r="D16" s="1">
        <f>'1. Grunddata'!H32</f>
        <v>0</v>
      </c>
      <c r="E16" s="65" t="e">
        <f t="shared" si="0"/>
        <v>#DIV/0!</v>
      </c>
      <c r="F16" s="1" t="e">
        <f>E16*'1. Grunddata'!$D$66</f>
        <v>#DIV/0!</v>
      </c>
    </row>
    <row r="17" spans="1:6" x14ac:dyDescent="0.25">
      <c r="A17" s="52" t="s">
        <v>107</v>
      </c>
      <c r="B17" s="52" t="str">
        <f>'1. Grunddata'!A33</f>
        <v>Jyllinge Gruppe</v>
      </c>
      <c r="C17" s="66">
        <f>SUM('1. Grunddata'!C33:F33)</f>
        <v>0</v>
      </c>
      <c r="D17" s="1">
        <f>'1. Grunddata'!H33</f>
        <v>0</v>
      </c>
      <c r="E17" s="65" t="e">
        <f t="shared" si="0"/>
        <v>#DIV/0!</v>
      </c>
      <c r="F17" s="1" t="e">
        <f>E17*'1. Grunddata'!$D$66</f>
        <v>#DIV/0!</v>
      </c>
    </row>
    <row r="18" spans="1:6" x14ac:dyDescent="0.25">
      <c r="A18" s="52" t="s">
        <v>107</v>
      </c>
      <c r="B18" s="52" t="str">
        <f>'1. Grunddata'!A34</f>
        <v>Karlslunde Gruppe</v>
      </c>
      <c r="C18" s="66">
        <f>SUM('1. Grunddata'!C34:F34)</f>
        <v>0</v>
      </c>
      <c r="D18" s="1">
        <f>'1. Grunddata'!H34</f>
        <v>0</v>
      </c>
      <c r="E18" s="65" t="e">
        <f t="shared" si="0"/>
        <v>#DIV/0!</v>
      </c>
      <c r="F18" s="1" t="e">
        <f>E18*'1. Grunddata'!$D$66</f>
        <v>#DIV/0!</v>
      </c>
    </row>
    <row r="19" spans="1:6" x14ac:dyDescent="0.25">
      <c r="A19" s="52" t="s">
        <v>107</v>
      </c>
      <c r="B19" s="52" t="str">
        <f>'1. Grunddata'!A35</f>
        <v>Lejre Gruppe</v>
      </c>
      <c r="C19" s="66">
        <f>SUM('1. Grunddata'!C35:F35)</f>
        <v>0</v>
      </c>
      <c r="D19" s="1">
        <f>'1. Grunddata'!H35</f>
        <v>0</v>
      </c>
      <c r="E19" s="65" t="e">
        <f t="shared" si="0"/>
        <v>#DIV/0!</v>
      </c>
      <c r="F19" s="1" t="e">
        <f>E19*'1. Grunddata'!$D$66</f>
        <v>#DIV/0!</v>
      </c>
    </row>
    <row r="20" spans="1:6" x14ac:dyDescent="0.25">
      <c r="A20" s="52" t="s">
        <v>107</v>
      </c>
      <c r="B20" s="52" t="str">
        <f>'1. Grunddata'!A36</f>
        <v>Roskilde Gruppe</v>
      </c>
      <c r="C20" s="66">
        <f>SUM('1. Grunddata'!C36:F36)</f>
        <v>0</v>
      </c>
      <c r="D20" s="1">
        <f>'1. Grunddata'!H36</f>
        <v>0</v>
      </c>
      <c r="E20" s="65" t="e">
        <f t="shared" si="0"/>
        <v>#DIV/0!</v>
      </c>
      <c r="F20" s="1" t="e">
        <f>E20*'1. Grunddata'!$D$66</f>
        <v>#DIV/0!</v>
      </c>
    </row>
    <row r="21" spans="1:6" x14ac:dyDescent="0.25">
      <c r="A21" s="52" t="s">
        <v>107</v>
      </c>
      <c r="B21" s="52" t="str">
        <f>'1. Grunddata'!A37</f>
        <v>Sct. Jørgen/2. Roskilde Gruppe</v>
      </c>
      <c r="C21" s="66">
        <f>SUM('1. Grunddata'!C37:F37)</f>
        <v>0</v>
      </c>
      <c r="D21" s="1">
        <f>'1. Grunddata'!H37</f>
        <v>0</v>
      </c>
      <c r="E21" s="65" t="e">
        <f t="shared" si="0"/>
        <v>#DIV/0!</v>
      </c>
      <c r="F21" s="1" t="e">
        <f>E21*'1. Grunddata'!$D$66</f>
        <v>#DIV/0!</v>
      </c>
    </row>
    <row r="22" spans="1:6" x14ac:dyDescent="0.25">
      <c r="A22" s="52" t="s">
        <v>107</v>
      </c>
      <c r="B22" s="52" t="str">
        <f>'1. Grunddata'!A38</f>
        <v>Skuldelev 2 Gruppe</v>
      </c>
      <c r="C22" s="66">
        <f>SUM('1. Grunddata'!C38:F38)</f>
        <v>0</v>
      </c>
      <c r="D22" s="1">
        <f>'1. Grunddata'!H38</f>
        <v>0</v>
      </c>
      <c r="E22" s="65" t="e">
        <f t="shared" si="0"/>
        <v>#DIV/0!</v>
      </c>
      <c r="F22" s="1" t="e">
        <f>E22*'1. Grunddata'!$D$66</f>
        <v>#DIV/0!</v>
      </c>
    </row>
    <row r="23" spans="1:6" x14ac:dyDescent="0.25">
      <c r="A23" s="52" t="s">
        <v>107</v>
      </c>
      <c r="B23" s="52" t="str">
        <f>'1. Grunddata'!A39</f>
        <v>Svogerslev Gruppe</v>
      </c>
      <c r="C23" s="66">
        <f>SUM('1. Grunddata'!C39:F39)</f>
        <v>0</v>
      </c>
      <c r="D23" s="1">
        <f>'1. Grunddata'!H39</f>
        <v>0</v>
      </c>
      <c r="E23" s="65" t="e">
        <f t="shared" si="0"/>
        <v>#DIV/0!</v>
      </c>
      <c r="F23" s="1" t="e">
        <f>E23*'1. Grunddata'!$D$66</f>
        <v>#DIV/0!</v>
      </c>
    </row>
    <row r="24" spans="1:6" x14ac:dyDescent="0.25">
      <c r="A24" s="52" t="s">
        <v>107</v>
      </c>
      <c r="B24" s="52" t="str">
        <f>'1. Grunddata'!A40</f>
        <v>Trekroner Gruppe</v>
      </c>
      <c r="C24" s="66">
        <f>SUM('1. Grunddata'!C40:F40)</f>
        <v>0</v>
      </c>
      <c r="D24" s="1">
        <f>'1. Grunddata'!H40</f>
        <v>0</v>
      </c>
      <c r="E24" s="65" t="e">
        <f t="shared" si="0"/>
        <v>#DIV/0!</v>
      </c>
      <c r="F24" s="1" t="e">
        <f>E24*'1. Grunddata'!$D$66</f>
        <v>#DIV/0!</v>
      </c>
    </row>
    <row r="25" spans="1:6" x14ac:dyDescent="0.25">
      <c r="A25" s="52" t="s">
        <v>107</v>
      </c>
      <c r="B25" s="52" t="str">
        <f>'1. Grunddata'!A41</f>
        <v>Tune Gruppe</v>
      </c>
      <c r="C25" s="66">
        <f>SUM('1. Grunddata'!C41:F41)</f>
        <v>0</v>
      </c>
      <c r="D25" s="1">
        <f>'1. Grunddata'!H41</f>
        <v>0</v>
      </c>
      <c r="E25" s="65" t="e">
        <f t="shared" si="0"/>
        <v>#DIV/0!</v>
      </c>
      <c r="F25" s="1" t="e">
        <f>E25*'1. Grunddata'!$D$66</f>
        <v>#DIV/0!</v>
      </c>
    </row>
    <row r="26" spans="1:6" x14ac:dyDescent="0.25">
      <c r="A26" s="52" t="s">
        <v>107</v>
      </c>
      <c r="B26" s="52" t="str">
        <f>'1. Grunddata'!A42</f>
        <v>Vindinge Gruppe</v>
      </c>
      <c r="C26" s="66">
        <f>SUM('1. Grunddata'!C42:F42)</f>
        <v>0</v>
      </c>
      <c r="D26" s="1">
        <f>'1. Grunddata'!H42</f>
        <v>0</v>
      </c>
      <c r="E26" s="65" t="e">
        <f t="shared" si="0"/>
        <v>#DIV/0!</v>
      </c>
      <c r="F26" s="1" t="e">
        <f>E26*'1. Grunddata'!$D$66</f>
        <v>#DIV/0!</v>
      </c>
    </row>
    <row r="27" spans="1:6" x14ac:dyDescent="0.25">
      <c r="A27" s="52" t="s">
        <v>107</v>
      </c>
      <c r="B27" s="52" t="str">
        <f>'1. Grunddata'!A43</f>
        <v>Walburris Gruppe</v>
      </c>
      <c r="C27" s="66">
        <f>SUM('1. Grunddata'!C43:F43)</f>
        <v>0</v>
      </c>
      <c r="D27" s="1">
        <f>'1. Grunddata'!H43</f>
        <v>0</v>
      </c>
      <c r="E27" s="65" t="e">
        <f t="shared" si="0"/>
        <v>#DIV/0!</v>
      </c>
      <c r="F27" s="1" t="e">
        <f>E27*'1. Grunddata'!$D$66</f>
        <v>#DIV/0!</v>
      </c>
    </row>
    <row r="28" spans="1:6" x14ac:dyDescent="0.25">
      <c r="A28" s="52" t="str">
        <f>IF('2. Eksterne deltagere'!A7&lt;&gt;"",'2. Eksterne deltagere'!A7,"")</f>
        <v/>
      </c>
      <c r="B28" s="52" t="str">
        <f>IF('2. Eksterne deltagere'!B7&lt;&gt;"",'2. Eksterne deltagere'!B7,"")</f>
        <v/>
      </c>
      <c r="C28" s="66">
        <f>SUM('2. Eksterne deltagere'!E7:H7)</f>
        <v>0</v>
      </c>
      <c r="D28" s="1">
        <f>'2. Eksterne deltagere'!J7</f>
        <v>0</v>
      </c>
      <c r="E28" s="65" t="e">
        <f t="shared" si="0"/>
        <v>#DIV/0!</v>
      </c>
      <c r="F28" s="1" t="e">
        <f>E28*'1. Grunddata'!$D$66</f>
        <v>#DIV/0!</v>
      </c>
    </row>
    <row r="29" spans="1:6" x14ac:dyDescent="0.25">
      <c r="A29" s="52" t="str">
        <f>IF('2. Eksterne deltagere'!A8&lt;&gt;"",'2. Eksterne deltagere'!A8,"")</f>
        <v/>
      </c>
      <c r="B29" s="52" t="str">
        <f>IF('2. Eksterne deltagere'!B8&lt;&gt;"",'2. Eksterne deltagere'!B8,"")</f>
        <v/>
      </c>
      <c r="C29" s="66">
        <f>SUM('2. Eksterne deltagere'!E8:H8)</f>
        <v>0</v>
      </c>
      <c r="D29" s="1">
        <f>'2. Eksterne deltagere'!J8</f>
        <v>0</v>
      </c>
      <c r="E29" s="65" t="e">
        <f t="shared" si="0"/>
        <v>#DIV/0!</v>
      </c>
      <c r="F29" s="1" t="e">
        <f>E29*'1. Grunddata'!$D$66</f>
        <v>#DIV/0!</v>
      </c>
    </row>
    <row r="30" spans="1:6" x14ac:dyDescent="0.25">
      <c r="A30" s="52" t="str">
        <f>IF('2. Eksterne deltagere'!A9&lt;&gt;"",'2. Eksterne deltagere'!A9,"")</f>
        <v/>
      </c>
      <c r="B30" s="52" t="str">
        <f>IF('2. Eksterne deltagere'!B9&lt;&gt;"",'2. Eksterne deltagere'!B9,"")</f>
        <v/>
      </c>
      <c r="C30" s="66">
        <f>SUM('2. Eksterne deltagere'!E9:H9)</f>
        <v>0</v>
      </c>
      <c r="D30" s="1">
        <f>'2. Eksterne deltagere'!J9</f>
        <v>0</v>
      </c>
      <c r="E30" s="65" t="e">
        <f t="shared" si="0"/>
        <v>#DIV/0!</v>
      </c>
      <c r="F30" s="1" t="e">
        <f>E30*'1. Grunddata'!$D$66</f>
        <v>#DIV/0!</v>
      </c>
    </row>
    <row r="31" spans="1:6" x14ac:dyDescent="0.25">
      <c r="A31" s="52" t="str">
        <f>IF('2. Eksterne deltagere'!A10&lt;&gt;"",'2. Eksterne deltagere'!A10,"")</f>
        <v/>
      </c>
      <c r="B31" s="52" t="str">
        <f>IF('2. Eksterne deltagere'!B10&lt;&gt;"",'2. Eksterne deltagere'!B10,"")</f>
        <v/>
      </c>
      <c r="C31" s="66">
        <f>SUM('2. Eksterne deltagere'!E10:H10)</f>
        <v>0</v>
      </c>
      <c r="D31" s="1">
        <f>'2. Eksterne deltagere'!J10</f>
        <v>0</v>
      </c>
      <c r="E31" s="65" t="e">
        <f t="shared" si="0"/>
        <v>#DIV/0!</v>
      </c>
      <c r="F31" s="1" t="e">
        <f>E31*'1. Grunddata'!$D$66</f>
        <v>#DIV/0!</v>
      </c>
    </row>
    <row r="32" spans="1:6" x14ac:dyDescent="0.25">
      <c r="A32" s="52" t="str">
        <f>IF('2. Eksterne deltagere'!A11&lt;&gt;"",'2. Eksterne deltagere'!A11,"")</f>
        <v/>
      </c>
      <c r="B32" s="52" t="str">
        <f>IF('2. Eksterne deltagere'!B11&lt;&gt;"",'2. Eksterne deltagere'!B11,"")</f>
        <v/>
      </c>
      <c r="C32" s="66">
        <f>SUM('2. Eksterne deltagere'!E11:H11)</f>
        <v>0</v>
      </c>
      <c r="D32" s="1">
        <f>'2. Eksterne deltagere'!J11</f>
        <v>0</v>
      </c>
      <c r="E32" s="65" t="e">
        <f t="shared" si="0"/>
        <v>#DIV/0!</v>
      </c>
      <c r="F32" s="1" t="e">
        <f>E32*'1. Grunddata'!$D$66</f>
        <v>#DIV/0!</v>
      </c>
    </row>
    <row r="33" spans="1:6" x14ac:dyDescent="0.25">
      <c r="A33" s="52" t="str">
        <f>IF('2. Eksterne deltagere'!A12&lt;&gt;"",'2. Eksterne deltagere'!A12,"")</f>
        <v/>
      </c>
      <c r="B33" s="52" t="str">
        <f>IF('2. Eksterne deltagere'!B12&lt;&gt;"",'2. Eksterne deltagere'!B12,"")</f>
        <v/>
      </c>
      <c r="C33" s="66">
        <f>SUM('2. Eksterne deltagere'!E12:H12)</f>
        <v>0</v>
      </c>
      <c r="D33" s="1">
        <f>'2. Eksterne deltagere'!J12</f>
        <v>0</v>
      </c>
      <c r="E33" s="65" t="e">
        <f t="shared" si="0"/>
        <v>#DIV/0!</v>
      </c>
      <c r="F33" s="1" t="e">
        <f>E33*'1. Grunddata'!$D$66</f>
        <v>#DIV/0!</v>
      </c>
    </row>
    <row r="34" spans="1:6" x14ac:dyDescent="0.25">
      <c r="A34" s="52" t="str">
        <f>IF('2. Eksterne deltagere'!A13&lt;&gt;"",'2. Eksterne deltagere'!A13,"")</f>
        <v/>
      </c>
      <c r="B34" s="52" t="str">
        <f>IF('2. Eksterne deltagere'!B13&lt;&gt;"",'2. Eksterne deltagere'!B13,"")</f>
        <v/>
      </c>
      <c r="C34" s="66">
        <f>SUM('2. Eksterne deltagere'!E13:H13)</f>
        <v>0</v>
      </c>
      <c r="D34" s="1">
        <f>'2. Eksterne deltagere'!J13</f>
        <v>0</v>
      </c>
      <c r="E34" s="65" t="e">
        <f t="shared" si="0"/>
        <v>#DIV/0!</v>
      </c>
      <c r="F34" s="1" t="e">
        <f>E34*'1. Grunddata'!$D$66</f>
        <v>#DIV/0!</v>
      </c>
    </row>
    <row r="35" spans="1:6" x14ac:dyDescent="0.25">
      <c r="A35" s="52" t="str">
        <f>IF('2. Eksterne deltagere'!A14&lt;&gt;"",'2. Eksterne deltagere'!A14,"")</f>
        <v/>
      </c>
      <c r="B35" s="52" t="str">
        <f>IF('2. Eksterne deltagere'!B14&lt;&gt;"",'2. Eksterne deltagere'!B14,"")</f>
        <v/>
      </c>
      <c r="C35" s="66">
        <f>SUM('2. Eksterne deltagere'!E14:H14)</f>
        <v>0</v>
      </c>
      <c r="D35" s="1">
        <f>'2. Eksterne deltagere'!J14</f>
        <v>0</v>
      </c>
      <c r="E35" s="65" t="e">
        <f t="shared" si="0"/>
        <v>#DIV/0!</v>
      </c>
      <c r="F35" s="1" t="e">
        <f>E35*'1. Grunddata'!$D$66</f>
        <v>#DIV/0!</v>
      </c>
    </row>
    <row r="36" spans="1:6" x14ac:dyDescent="0.25">
      <c r="A36" s="52" t="str">
        <f>IF('2. Eksterne deltagere'!A15&lt;&gt;"",'2. Eksterne deltagere'!A15,"")</f>
        <v/>
      </c>
      <c r="B36" s="52" t="str">
        <f>IF('2. Eksterne deltagere'!B15&lt;&gt;"",'2. Eksterne deltagere'!B15,"")</f>
        <v/>
      </c>
      <c r="C36" s="66">
        <f>SUM('2. Eksterne deltagere'!E15:H15)</f>
        <v>0</v>
      </c>
      <c r="D36" s="1">
        <f>'2. Eksterne deltagere'!J15</f>
        <v>0</v>
      </c>
      <c r="E36" s="65" t="e">
        <f t="shared" si="0"/>
        <v>#DIV/0!</v>
      </c>
      <c r="F36" s="1" t="e">
        <f>E36*'1. Grunddata'!$D$66</f>
        <v>#DIV/0!</v>
      </c>
    </row>
    <row r="37" spans="1:6" x14ac:dyDescent="0.25">
      <c r="A37" s="52" t="str">
        <f>IF('2. Eksterne deltagere'!A16&lt;&gt;"",'2. Eksterne deltagere'!A16,"")</f>
        <v/>
      </c>
      <c r="B37" s="52" t="str">
        <f>IF('2. Eksterne deltagere'!B16&lt;&gt;"",'2. Eksterne deltagere'!B16,"")</f>
        <v/>
      </c>
      <c r="C37" s="66">
        <f>SUM('2. Eksterne deltagere'!E16:H16)</f>
        <v>0</v>
      </c>
      <c r="D37" s="1">
        <f>'2. Eksterne deltagere'!J16</f>
        <v>0</v>
      </c>
      <c r="E37" s="65" t="e">
        <f t="shared" si="0"/>
        <v>#DIV/0!</v>
      </c>
      <c r="F37" s="1" t="e">
        <f>E37*'1. Grunddata'!$D$66</f>
        <v>#DIV/0!</v>
      </c>
    </row>
    <row r="38" spans="1:6" x14ac:dyDescent="0.25">
      <c r="A38" s="52" t="str">
        <f>IF('2. Eksterne deltagere'!A17&lt;&gt;"",'2. Eksterne deltagere'!A17,"")</f>
        <v/>
      </c>
      <c r="B38" s="52" t="str">
        <f>IF('2. Eksterne deltagere'!B17&lt;&gt;"",'2. Eksterne deltagere'!B17,"")</f>
        <v/>
      </c>
      <c r="C38" s="66">
        <f>SUM('2. Eksterne deltagere'!E17:H17)</f>
        <v>0</v>
      </c>
      <c r="D38" s="1">
        <f>'2. Eksterne deltagere'!J17</f>
        <v>0</v>
      </c>
      <c r="E38" s="65" t="e">
        <f t="shared" si="0"/>
        <v>#DIV/0!</v>
      </c>
      <c r="F38" s="1" t="e">
        <f>E38*'1. Grunddata'!$D$66</f>
        <v>#DIV/0!</v>
      </c>
    </row>
    <row r="39" spans="1:6" x14ac:dyDescent="0.25">
      <c r="A39" s="52" t="str">
        <f>IF('2. Eksterne deltagere'!A18&lt;&gt;"",'2. Eksterne deltagere'!A18,"")</f>
        <v/>
      </c>
      <c r="B39" s="52" t="str">
        <f>IF('2. Eksterne deltagere'!B18&lt;&gt;"",'2. Eksterne deltagere'!B18,"")</f>
        <v/>
      </c>
      <c r="C39" s="66">
        <f>SUM('2. Eksterne deltagere'!E18:H18)</f>
        <v>0</v>
      </c>
      <c r="D39" s="1">
        <f>'2. Eksterne deltagere'!J18</f>
        <v>0</v>
      </c>
      <c r="E39" s="65" t="e">
        <f t="shared" si="0"/>
        <v>#DIV/0!</v>
      </c>
      <c r="F39" s="1" t="e">
        <f>E39*'1. Grunddata'!$D$66</f>
        <v>#DIV/0!</v>
      </c>
    </row>
    <row r="40" spans="1:6" x14ac:dyDescent="0.25">
      <c r="A40" s="52" t="str">
        <f>IF('2. Eksterne deltagere'!A19&lt;&gt;"",'2. Eksterne deltagere'!A19,"")</f>
        <v/>
      </c>
      <c r="B40" s="52" t="str">
        <f>IF('2. Eksterne deltagere'!B19&lt;&gt;"",'2. Eksterne deltagere'!B19,"")</f>
        <v/>
      </c>
      <c r="C40" s="66">
        <f>SUM('2. Eksterne deltagere'!E19:H19)</f>
        <v>0</v>
      </c>
      <c r="D40" s="1">
        <f>'2. Eksterne deltagere'!J19</f>
        <v>0</v>
      </c>
      <c r="E40" s="65" t="e">
        <f t="shared" si="0"/>
        <v>#DIV/0!</v>
      </c>
      <c r="F40" s="1" t="e">
        <f>E40*'1. Grunddata'!$D$66</f>
        <v>#DIV/0!</v>
      </c>
    </row>
    <row r="41" spans="1:6" x14ac:dyDescent="0.25">
      <c r="A41" s="52" t="str">
        <f>IF('2. Eksterne deltagere'!A20&lt;&gt;"",'2. Eksterne deltagere'!A20,"")</f>
        <v/>
      </c>
      <c r="B41" s="52" t="str">
        <f>IF('2. Eksterne deltagere'!B20&lt;&gt;"",'2. Eksterne deltagere'!B20,"")</f>
        <v/>
      </c>
      <c r="C41" s="66">
        <f>SUM('2. Eksterne deltagere'!E20:H20)</f>
        <v>0</v>
      </c>
      <c r="D41" s="1">
        <f>'2. Eksterne deltagere'!J20</f>
        <v>0</v>
      </c>
      <c r="E41" s="65" t="e">
        <f t="shared" si="0"/>
        <v>#DIV/0!</v>
      </c>
      <c r="F41" s="1" t="e">
        <f>E41*'1. Grunddata'!$D$66</f>
        <v>#DIV/0!</v>
      </c>
    </row>
    <row r="42" spans="1:6" x14ac:dyDescent="0.25">
      <c r="A42" s="52" t="str">
        <f>IF('2. Eksterne deltagere'!A21&lt;&gt;"",'2. Eksterne deltagere'!A21,"")</f>
        <v/>
      </c>
      <c r="B42" s="52" t="str">
        <f>IF('2. Eksterne deltagere'!B21&lt;&gt;"",'2. Eksterne deltagere'!B21,"")</f>
        <v/>
      </c>
      <c r="C42" s="66">
        <f>SUM('2. Eksterne deltagere'!E21:H21)</f>
        <v>0</v>
      </c>
      <c r="D42" s="1">
        <f>'2. Eksterne deltagere'!J21</f>
        <v>0</v>
      </c>
      <c r="E42" s="65" t="e">
        <f t="shared" si="0"/>
        <v>#DIV/0!</v>
      </c>
      <c r="F42" s="1" t="e">
        <f>E42*'1. Grunddata'!$D$66</f>
        <v>#DIV/0!</v>
      </c>
    </row>
    <row r="43" spans="1:6" x14ac:dyDescent="0.25">
      <c r="A43" s="52" t="str">
        <f>IF('2. Eksterne deltagere'!A22&lt;&gt;"",'2. Eksterne deltagere'!A22,"")</f>
        <v/>
      </c>
      <c r="B43" s="52" t="str">
        <f>IF('2. Eksterne deltagere'!B22&lt;&gt;"",'2. Eksterne deltagere'!B22,"")</f>
        <v/>
      </c>
      <c r="C43" s="66">
        <f>SUM('2. Eksterne deltagere'!E22:H22)</f>
        <v>0</v>
      </c>
      <c r="D43" s="1">
        <f>'2. Eksterne deltagere'!J22</f>
        <v>0</v>
      </c>
      <c r="E43" s="65" t="e">
        <f t="shared" si="0"/>
        <v>#DIV/0!</v>
      </c>
      <c r="F43" s="1" t="e">
        <f>E43*'1. Grunddata'!$D$66</f>
        <v>#DIV/0!</v>
      </c>
    </row>
    <row r="44" spans="1:6" x14ac:dyDescent="0.25">
      <c r="A44" s="52" t="str">
        <f>IF('2. Eksterne deltagere'!A23&lt;&gt;"",'2. Eksterne deltagere'!A23,"")</f>
        <v/>
      </c>
      <c r="B44" s="52" t="str">
        <f>IF('2. Eksterne deltagere'!B23&lt;&gt;"",'2. Eksterne deltagere'!B23,"")</f>
        <v/>
      </c>
      <c r="C44" s="66">
        <f>SUM('2. Eksterne deltagere'!E23:H23)</f>
        <v>0</v>
      </c>
      <c r="D44" s="1">
        <f>'2. Eksterne deltagere'!J23</f>
        <v>0</v>
      </c>
      <c r="E44" s="65" t="e">
        <f t="shared" si="0"/>
        <v>#DIV/0!</v>
      </c>
      <c r="F44" s="1" t="e">
        <f>E44*'1. Grunddata'!$D$66</f>
        <v>#DIV/0!</v>
      </c>
    </row>
    <row r="45" spans="1:6" x14ac:dyDescent="0.25">
      <c r="A45" s="52" t="str">
        <f>IF('2. Eksterne deltagere'!A24&lt;&gt;"",'2. Eksterne deltagere'!A24,"")</f>
        <v/>
      </c>
      <c r="B45" s="52" t="str">
        <f>IF('2. Eksterne deltagere'!B24&lt;&gt;"",'2. Eksterne deltagere'!B24,"")</f>
        <v/>
      </c>
      <c r="C45" s="66">
        <f>SUM('2. Eksterne deltagere'!E24:H24)</f>
        <v>0</v>
      </c>
      <c r="D45" s="1">
        <f>'2. Eksterne deltagere'!J24</f>
        <v>0</v>
      </c>
      <c r="E45" s="65" t="e">
        <f t="shared" si="0"/>
        <v>#DIV/0!</v>
      </c>
      <c r="F45" s="1" t="e">
        <f>E45*'1. Grunddata'!$D$66</f>
        <v>#DIV/0!</v>
      </c>
    </row>
    <row r="46" spans="1:6" x14ac:dyDescent="0.25">
      <c r="A46" s="52" t="str">
        <f>IF('2. Eksterne deltagere'!A25&lt;&gt;"",'2. Eksterne deltagere'!A25,"")</f>
        <v/>
      </c>
      <c r="B46" s="52" t="str">
        <f>IF('2. Eksterne deltagere'!B25&lt;&gt;"",'2. Eksterne deltagere'!B25,"")</f>
        <v/>
      </c>
      <c r="C46" s="66">
        <f>SUM('2. Eksterne deltagere'!E25:H25)</f>
        <v>0</v>
      </c>
      <c r="D46" s="1">
        <f>'2. Eksterne deltagere'!J25</f>
        <v>0</v>
      </c>
      <c r="E46" s="65" t="e">
        <f t="shared" si="0"/>
        <v>#DIV/0!</v>
      </c>
      <c r="F46" s="1" t="e">
        <f>E46*'1. Grunddata'!$D$66</f>
        <v>#DIV/0!</v>
      </c>
    </row>
    <row r="47" spans="1:6" x14ac:dyDescent="0.25">
      <c r="A47" s="52" t="str">
        <f>IF('2. Eksterne deltagere'!A26&lt;&gt;"",'2. Eksterne deltagere'!A26,"")</f>
        <v/>
      </c>
      <c r="B47" s="52" t="str">
        <f>IF('2. Eksterne deltagere'!B26&lt;&gt;"",'2. Eksterne deltagere'!B26,"")</f>
        <v/>
      </c>
      <c r="C47" s="66">
        <f>SUM('2. Eksterne deltagere'!E26:H26)</f>
        <v>0</v>
      </c>
      <c r="D47" s="1">
        <f>'2. Eksterne deltagere'!J26</f>
        <v>0</v>
      </c>
      <c r="E47" s="65" t="e">
        <f t="shared" si="0"/>
        <v>#DIV/0!</v>
      </c>
      <c r="F47" s="1" t="e">
        <f>E47*'1. Grunddata'!$D$66</f>
        <v>#DIV/0!</v>
      </c>
    </row>
    <row r="48" spans="1:6" x14ac:dyDescent="0.25">
      <c r="A48" s="52" t="str">
        <f>IF('2. Eksterne deltagere'!A27&lt;&gt;"",'2. Eksterne deltagere'!A27,"")</f>
        <v/>
      </c>
      <c r="B48" s="52" t="str">
        <f>IF('2. Eksterne deltagere'!B27&lt;&gt;"",'2. Eksterne deltagere'!B27,"")</f>
        <v/>
      </c>
      <c r="C48" s="66">
        <f>SUM('2. Eksterne deltagere'!E27:H27)</f>
        <v>0</v>
      </c>
      <c r="D48" s="1">
        <f>'2. Eksterne deltagere'!J27</f>
        <v>0</v>
      </c>
      <c r="E48" s="65" t="e">
        <f t="shared" si="0"/>
        <v>#DIV/0!</v>
      </c>
      <c r="F48" s="1" t="e">
        <f>E48*'1. Grunddata'!$D$66</f>
        <v>#DIV/0!</v>
      </c>
    </row>
    <row r="49" spans="1:6" x14ac:dyDescent="0.25">
      <c r="A49" s="52" t="str">
        <f>IF('2. Eksterne deltagere'!A28&lt;&gt;"",'2. Eksterne deltagere'!A28,"")</f>
        <v/>
      </c>
      <c r="B49" s="52" t="str">
        <f>IF('2. Eksterne deltagere'!B28&lt;&gt;"",'2. Eksterne deltagere'!B28,"")</f>
        <v/>
      </c>
      <c r="C49" s="66">
        <f>SUM('2. Eksterne deltagere'!E28:H28)</f>
        <v>0</v>
      </c>
      <c r="D49" s="1">
        <f>'2. Eksterne deltagere'!J28</f>
        <v>0</v>
      </c>
      <c r="E49" s="65" t="e">
        <f t="shared" si="0"/>
        <v>#DIV/0!</v>
      </c>
      <c r="F49" s="1" t="e">
        <f>E49*'1. Grunddata'!$D$66</f>
        <v>#DIV/0!</v>
      </c>
    </row>
    <row r="50" spans="1:6" x14ac:dyDescent="0.25">
      <c r="A50" s="52" t="str">
        <f>IF('2. Eksterne deltagere'!A29&lt;&gt;"",'2. Eksterne deltagere'!A29,"")</f>
        <v/>
      </c>
      <c r="B50" s="52" t="str">
        <f>IF('2. Eksterne deltagere'!B29&lt;&gt;"",'2. Eksterne deltagere'!B29,"")</f>
        <v/>
      </c>
      <c r="C50" s="66">
        <f>SUM('2. Eksterne deltagere'!E29:H29)</f>
        <v>0</v>
      </c>
      <c r="D50" s="1">
        <f>'2. Eksterne deltagere'!J29</f>
        <v>0</v>
      </c>
      <c r="E50" s="65" t="e">
        <f t="shared" si="0"/>
        <v>#DIV/0!</v>
      </c>
      <c r="F50" s="1" t="e">
        <f>E50*'1. Grunddata'!$D$66</f>
        <v>#DIV/0!</v>
      </c>
    </row>
    <row r="51" spans="1:6" x14ac:dyDescent="0.25">
      <c r="A51" s="52" t="str">
        <f>IF('2. Eksterne deltagere'!A30&lt;&gt;"",'2. Eksterne deltagere'!A30,"")</f>
        <v/>
      </c>
      <c r="B51" s="52" t="str">
        <f>IF('2. Eksterne deltagere'!B30&lt;&gt;"",'2. Eksterne deltagere'!B30,"")</f>
        <v/>
      </c>
      <c r="C51" s="66">
        <f>SUM('2. Eksterne deltagere'!E30:H30)</f>
        <v>0</v>
      </c>
      <c r="D51" s="1">
        <f>'2. Eksterne deltagere'!J30</f>
        <v>0</v>
      </c>
      <c r="E51" s="65" t="e">
        <f t="shared" si="0"/>
        <v>#DIV/0!</v>
      </c>
      <c r="F51" s="1" t="e">
        <f>E51*'1. Grunddata'!$D$66</f>
        <v>#DIV/0!</v>
      </c>
    </row>
    <row r="52" spans="1:6" x14ac:dyDescent="0.25">
      <c r="A52" s="52" t="str">
        <f>IF('2. Eksterne deltagere'!A31&lt;&gt;"",'2. Eksterne deltagere'!A31,"")</f>
        <v/>
      </c>
      <c r="B52" s="52" t="str">
        <f>IF('2. Eksterne deltagere'!B31&lt;&gt;"",'2. Eksterne deltagere'!B31,"")</f>
        <v/>
      </c>
      <c r="C52" s="66">
        <f>SUM('2. Eksterne deltagere'!E31:H31)</f>
        <v>0</v>
      </c>
      <c r="D52" s="1">
        <f>'2. Eksterne deltagere'!J31</f>
        <v>0</v>
      </c>
      <c r="E52" s="65" t="e">
        <f t="shared" si="0"/>
        <v>#DIV/0!</v>
      </c>
      <c r="F52" s="1" t="e">
        <f>E52*'1. Grunddata'!$D$66</f>
        <v>#DIV/0!</v>
      </c>
    </row>
    <row r="53" spans="1:6" x14ac:dyDescent="0.25">
      <c r="A53" s="52" t="str">
        <f>IF('2. Eksterne deltagere'!A32&lt;&gt;"",'2. Eksterne deltagere'!A32,"")</f>
        <v/>
      </c>
      <c r="B53" s="52" t="str">
        <f>IF('2. Eksterne deltagere'!B32&lt;&gt;"",'2. Eksterne deltagere'!B32,"")</f>
        <v/>
      </c>
      <c r="C53" s="66">
        <f>SUM('2. Eksterne deltagere'!E32:H32)</f>
        <v>0</v>
      </c>
      <c r="D53" s="1">
        <f>'2. Eksterne deltagere'!J32</f>
        <v>0</v>
      </c>
      <c r="E53" s="65" t="e">
        <f t="shared" si="0"/>
        <v>#DIV/0!</v>
      </c>
      <c r="F53" s="1" t="e">
        <f>E53*'1. Grunddata'!$D$66</f>
        <v>#DIV/0!</v>
      </c>
    </row>
    <row r="54" spans="1:6" x14ac:dyDescent="0.25">
      <c r="A54" s="52" t="str">
        <f>IF('2. Eksterne deltagere'!A33&lt;&gt;"",'2. Eksterne deltagere'!A33,"")</f>
        <v/>
      </c>
      <c r="B54" s="52" t="str">
        <f>IF('2. Eksterne deltagere'!B33&lt;&gt;"",'2. Eksterne deltagere'!B33,"")</f>
        <v/>
      </c>
      <c r="C54" s="66">
        <f>SUM('2. Eksterne deltagere'!E33:H33)</f>
        <v>0</v>
      </c>
      <c r="D54" s="1">
        <f>'2. Eksterne deltagere'!J33</f>
        <v>0</v>
      </c>
      <c r="E54" s="65" t="e">
        <f t="shared" si="0"/>
        <v>#DIV/0!</v>
      </c>
      <c r="F54" s="1" t="e">
        <f>E54*'1. Grunddata'!$D$66</f>
        <v>#DIV/0!</v>
      </c>
    </row>
    <row r="55" spans="1:6" x14ac:dyDescent="0.25">
      <c r="A55" s="52" t="str">
        <f>IF('2. Eksterne deltagere'!A34&lt;&gt;"",'2. Eksterne deltagere'!A34,"")</f>
        <v/>
      </c>
      <c r="B55" s="52" t="str">
        <f>IF('2. Eksterne deltagere'!B34&lt;&gt;"",'2. Eksterne deltagere'!B34,"")</f>
        <v/>
      </c>
      <c r="C55" s="66">
        <f>SUM('2. Eksterne deltagere'!E34:H34)</f>
        <v>0</v>
      </c>
      <c r="D55" s="1">
        <f>'2. Eksterne deltagere'!J34</f>
        <v>0</v>
      </c>
      <c r="E55" s="65" t="e">
        <f t="shared" si="0"/>
        <v>#DIV/0!</v>
      </c>
      <c r="F55" s="1" t="e">
        <f>E55*'1. Grunddata'!$D$66</f>
        <v>#DIV/0!</v>
      </c>
    </row>
    <row r="56" spans="1:6" x14ac:dyDescent="0.25">
      <c r="A56" s="52" t="str">
        <f>IF('2. Eksterne deltagere'!A35&lt;&gt;"",'2. Eksterne deltagere'!A35,"")</f>
        <v/>
      </c>
      <c r="B56" s="52" t="str">
        <f>IF('2. Eksterne deltagere'!B35&lt;&gt;"",'2. Eksterne deltagere'!B35,"")</f>
        <v/>
      </c>
      <c r="C56" s="66">
        <f>SUM('2. Eksterne deltagere'!E35:H35)</f>
        <v>0</v>
      </c>
      <c r="D56" s="1">
        <f>'2. Eksterne deltagere'!J35</f>
        <v>0</v>
      </c>
      <c r="E56" s="65" t="e">
        <f t="shared" si="0"/>
        <v>#DIV/0!</v>
      </c>
      <c r="F56" s="1" t="e">
        <f>E56*'1. Grunddata'!$D$66</f>
        <v>#DIV/0!</v>
      </c>
    </row>
    <row r="57" spans="1:6" x14ac:dyDescent="0.25">
      <c r="A57" s="52" t="str">
        <f>IF('2. Eksterne deltagere'!A36&lt;&gt;"",'2. Eksterne deltagere'!A36,"")</f>
        <v/>
      </c>
      <c r="B57" s="52" t="str">
        <f>IF('2. Eksterne deltagere'!B36&lt;&gt;"",'2. Eksterne deltagere'!B36,"")</f>
        <v/>
      </c>
      <c r="C57" s="66">
        <f>SUM('2. Eksterne deltagere'!E36:H36)</f>
        <v>0</v>
      </c>
      <c r="D57" s="1">
        <f>'2. Eksterne deltagere'!J36</f>
        <v>0</v>
      </c>
      <c r="E57" s="65" t="e">
        <f t="shared" si="0"/>
        <v>#DIV/0!</v>
      </c>
      <c r="F57" s="1" t="e">
        <f>E57*'1. Grunddata'!$D$66</f>
        <v>#DIV/0!</v>
      </c>
    </row>
  </sheetData>
  <sheetProtection sheet="1" objects="1" scenarios="1"/>
  <mergeCells count="1">
    <mergeCell ref="E14:F14"/>
  </mergeCells>
  <pageMargins left="0.39370078740157483" right="0.39370078740157483" top="0.39370078740157483" bottom="0.39370078740157483" header="0.31496062992125984" footer="0.31496062992125984"/>
  <pageSetup paperSize="9" scale="8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E11" sqref="E11"/>
    </sheetView>
  </sheetViews>
  <sheetFormatPr defaultRowHeight="15" x14ac:dyDescent="0.25"/>
  <cols>
    <col min="1" max="1" width="11.5703125" style="43" customWidth="1"/>
    <col min="2" max="2" width="8.140625" style="43" customWidth="1"/>
    <col min="3" max="3" width="52.140625" style="43" customWidth="1"/>
    <col min="4" max="4" width="15.7109375" style="43" bestFit="1" customWidth="1"/>
    <col min="5" max="5" width="10.140625" style="43" customWidth="1"/>
    <col min="6" max="16384" width="9.140625" style="43"/>
  </cols>
  <sheetData>
    <row r="1" spans="1:6" x14ac:dyDescent="0.25">
      <c r="A1" s="58" t="s">
        <v>0</v>
      </c>
      <c r="B1" s="58"/>
      <c r="C1" s="46"/>
      <c r="D1" s="46"/>
      <c r="E1" s="46"/>
      <c r="F1" s="46"/>
    </row>
    <row r="2" spans="1:6" ht="18.75" x14ac:dyDescent="0.3">
      <c r="A2" s="58" t="s">
        <v>1</v>
      </c>
      <c r="B2" s="58"/>
      <c r="C2" s="46"/>
      <c r="D2" s="64" t="s">
        <v>106</v>
      </c>
      <c r="E2" s="46"/>
      <c r="F2" s="46"/>
    </row>
    <row r="3" spans="1:6" x14ac:dyDescent="0.25">
      <c r="A3" s="46"/>
      <c r="B3" s="46"/>
      <c r="C3" s="46"/>
      <c r="D3" s="46"/>
      <c r="E3" s="46"/>
      <c r="F3" s="46"/>
    </row>
    <row r="4" spans="1:6" x14ac:dyDescent="0.25">
      <c r="A4" s="58" t="s">
        <v>100</v>
      </c>
      <c r="B4" s="58"/>
      <c r="C4" s="46"/>
      <c r="D4" s="46"/>
      <c r="E4" s="46"/>
      <c r="F4" s="46"/>
    </row>
    <row r="5" spans="1:6" x14ac:dyDescent="0.25">
      <c r="A5" s="46" t="str">
        <f>'1. Grunddata'!C2</f>
        <v/>
      </c>
      <c r="B5" s="46"/>
      <c r="C5" s="46"/>
      <c r="D5" s="46"/>
      <c r="E5" s="46"/>
      <c r="F5" s="46"/>
    </row>
    <row r="6" spans="1:6" x14ac:dyDescent="0.25">
      <c r="A6" s="46"/>
      <c r="B6" s="46"/>
      <c r="C6" s="46"/>
      <c r="D6" s="46"/>
      <c r="E6" s="46"/>
      <c r="F6" s="46"/>
    </row>
    <row r="7" spans="1:6" x14ac:dyDescent="0.25">
      <c r="A7" s="46"/>
      <c r="B7" s="46"/>
      <c r="C7" s="46"/>
      <c r="D7" s="46"/>
      <c r="E7" s="46"/>
      <c r="F7" s="46"/>
    </row>
    <row r="8" spans="1:6" x14ac:dyDescent="0.25">
      <c r="A8" s="58" t="s">
        <v>101</v>
      </c>
      <c r="B8" s="58" t="s">
        <v>30</v>
      </c>
      <c r="C8" s="58" t="s">
        <v>31</v>
      </c>
      <c r="D8" s="58" t="s">
        <v>102</v>
      </c>
      <c r="E8" s="59" t="s">
        <v>32</v>
      </c>
      <c r="F8" s="59" t="s">
        <v>103</v>
      </c>
    </row>
    <row r="9" spans="1:6" x14ac:dyDescent="0.25">
      <c r="A9" s="60">
        <f>'1. Grunddata'!$D$8</f>
        <v>0</v>
      </c>
      <c r="B9" s="61"/>
      <c r="C9" s="46" t="str">
        <f>CONCATENATE('1. Grunddata'!C6:D6,", Deltagerbetaling")</f>
        <v>, Deltagerbetaling</v>
      </c>
      <c r="D9" s="46" t="s">
        <v>104</v>
      </c>
      <c r="E9" s="62">
        <f>'1. Grunddata'!H45</f>
        <v>0</v>
      </c>
      <c r="F9" s="46">
        <v>1100</v>
      </c>
    </row>
    <row r="10" spans="1:6" x14ac:dyDescent="0.25">
      <c r="A10" s="60">
        <f>'1. Grunddata'!$D$8</f>
        <v>0</v>
      </c>
      <c r="B10" s="46"/>
      <c r="C10" s="46" t="str">
        <f>CONCATENATE('1. Grunddata'!C6:D6,", Hytte/lejrplads")</f>
        <v>, Hytte/lejrplads</v>
      </c>
      <c r="D10" s="46" t="s">
        <v>105</v>
      </c>
      <c r="E10" s="62">
        <f>-'1. Grunddata'!D66</f>
        <v>0</v>
      </c>
      <c r="F10" s="46">
        <v>3400</v>
      </c>
    </row>
    <row r="11" spans="1:6" x14ac:dyDescent="0.25">
      <c r="A11" s="60">
        <f>'1. Grunddata'!$D$8</f>
        <v>0</v>
      </c>
      <c r="B11" s="46"/>
      <c r="C11" s="46" t="str">
        <f>CONCATENATE('1. Grunddata'!C6:D6,", Omkostninger")</f>
        <v>, Omkostninger</v>
      </c>
      <c r="D11" s="46" t="s">
        <v>105</v>
      </c>
      <c r="E11" s="62">
        <f>'1. Grunddata'!D56-'1. Grunddata'!D77-'1. Grunddata'!D103-'1. Grunddata'!D128-'1. Grunddata'!D153</f>
        <v>0</v>
      </c>
      <c r="F11" s="46">
        <v>3300</v>
      </c>
    </row>
    <row r="12" spans="1:6" x14ac:dyDescent="0.25">
      <c r="A12" s="60">
        <f>'1. Grunddata'!$D$8</f>
        <v>0</v>
      </c>
      <c r="B12" s="46"/>
      <c r="C12" s="46" t="str">
        <f>CONCATENATE('1. Grunddata'!C6:D6,", Mærker")</f>
        <v>, Mærker</v>
      </c>
      <c r="D12" s="46"/>
      <c r="E12" s="62">
        <f>-'1. Grunddata'!D143</f>
        <v>0</v>
      </c>
      <c r="F12" s="46"/>
    </row>
    <row r="13" spans="1:6" x14ac:dyDescent="0.25">
      <c r="A13" s="60">
        <f>'1. Grunddata'!$D$8</f>
        <v>0</v>
      </c>
      <c r="B13" s="46"/>
      <c r="C13" s="46" t="str">
        <f>CONCATENATE('1. Grunddata'!C6:D6,", Mærker")</f>
        <v>, Mærker</v>
      </c>
      <c r="D13" s="46"/>
      <c r="E13" s="62">
        <f>'1. Grunddata'!D143</f>
        <v>0</v>
      </c>
      <c r="F13" s="46">
        <v>1500</v>
      </c>
    </row>
    <row r="14" spans="1:6" x14ac:dyDescent="0.25">
      <c r="A14" s="60">
        <f>'1. Grunddata'!$D$8</f>
        <v>0</v>
      </c>
      <c r="B14" s="46"/>
      <c r="C14" s="46" t="str">
        <f>CONCATENATE('1. Grunddata'!$C$6:$D$6,", afregning ",'1. Grunddata'!B21)</f>
        <v xml:space="preserve">, afregning </v>
      </c>
      <c r="D14" s="46" t="s">
        <v>39</v>
      </c>
      <c r="E14" s="63">
        <f>-'1. Grunddata'!I21</f>
        <v>0</v>
      </c>
      <c r="F14" s="46" t="s">
        <v>105</v>
      </c>
    </row>
    <row r="15" spans="1:6" x14ac:dyDescent="0.25">
      <c r="A15" s="60">
        <f>'1. Grunddata'!$D$8</f>
        <v>0</v>
      </c>
      <c r="B15" s="46"/>
      <c r="C15" s="46" t="str">
        <f>CONCATENATE('1. Grunddata'!$C$6:$D$6,", afregning ",'1. Grunddata'!B22)</f>
        <v xml:space="preserve">, afregning </v>
      </c>
      <c r="D15" s="46" t="s">
        <v>39</v>
      </c>
      <c r="E15" s="63">
        <f>-'1. Grunddata'!I22</f>
        <v>0</v>
      </c>
      <c r="F15" s="46" t="s">
        <v>105</v>
      </c>
    </row>
    <row r="16" spans="1:6" x14ac:dyDescent="0.25">
      <c r="A16" s="60">
        <f>'1. Grunddata'!$D$8</f>
        <v>0</v>
      </c>
      <c r="B16" s="46"/>
      <c r="C16" s="46" t="str">
        <f>CONCATENATE('1. Grunddata'!$C$6:$D$6,", afregning ",'1. Grunddata'!B23)</f>
        <v xml:space="preserve">, afregning </v>
      </c>
      <c r="D16" s="46" t="s">
        <v>39</v>
      </c>
      <c r="E16" s="63">
        <f>-'1. Grunddata'!I23</f>
        <v>0</v>
      </c>
      <c r="F16" s="46" t="s">
        <v>105</v>
      </c>
    </row>
    <row r="17" spans="1:6" x14ac:dyDescent="0.25">
      <c r="A17" s="60">
        <f>'1. Grunddata'!$D$8</f>
        <v>0</v>
      </c>
      <c r="B17" s="46"/>
      <c r="C17" s="46" t="str">
        <f>CONCATENATE('1. Grunddata'!$C$6:$D$6,", afregning ",'1. Grunddata'!B24)</f>
        <v xml:space="preserve">, afregning </v>
      </c>
      <c r="D17" s="46" t="s">
        <v>39</v>
      </c>
      <c r="E17" s="63">
        <f>-'1. Grunddata'!I24</f>
        <v>0</v>
      </c>
      <c r="F17" s="46" t="s">
        <v>105</v>
      </c>
    </row>
    <row r="18" spans="1:6" x14ac:dyDescent="0.25">
      <c r="A18" s="60">
        <f>'1. Grunddata'!$D$8</f>
        <v>0</v>
      </c>
      <c r="B18" s="46"/>
      <c r="C18" s="46" t="str">
        <f>CONCATENATE('1. Grunddata'!$C$6:$D$6,", afregning ",'1. Grunddata'!B25)</f>
        <v xml:space="preserve">, afregning </v>
      </c>
      <c r="D18" s="46" t="s">
        <v>39</v>
      </c>
      <c r="E18" s="63">
        <f>-'1. Grunddata'!I25</f>
        <v>0</v>
      </c>
      <c r="F18" s="46" t="s">
        <v>105</v>
      </c>
    </row>
    <row r="19" spans="1:6" x14ac:dyDescent="0.25">
      <c r="A19" s="46"/>
      <c r="B19" s="46"/>
      <c r="C19" s="46"/>
      <c r="D19" s="46"/>
      <c r="E19" s="46"/>
      <c r="F19" s="46"/>
    </row>
    <row r="20" spans="1:6" x14ac:dyDescent="0.25">
      <c r="A20" s="46"/>
      <c r="B20" s="46"/>
      <c r="C20" s="46"/>
      <c r="D20" s="46"/>
      <c r="E20" s="46"/>
      <c r="F20" s="46"/>
    </row>
    <row r="21" spans="1:6" x14ac:dyDescent="0.25">
      <c r="A21" s="46"/>
      <c r="B21" s="46"/>
      <c r="C21" s="46"/>
      <c r="D21" s="46"/>
      <c r="E21" s="46"/>
      <c r="F21" s="46"/>
    </row>
    <row r="22" spans="1:6" x14ac:dyDescent="0.25">
      <c r="A22" s="46"/>
      <c r="B22" s="46"/>
      <c r="C22" s="46"/>
      <c r="D22" s="46"/>
      <c r="E22" s="46"/>
      <c r="F22" s="46"/>
    </row>
    <row r="23" spans="1:6" x14ac:dyDescent="0.25">
      <c r="A23" s="46"/>
      <c r="B23" s="46"/>
      <c r="C23" s="46"/>
      <c r="D23" s="46"/>
      <c r="E23" s="46"/>
      <c r="F23" s="46"/>
    </row>
    <row r="24" spans="1:6" x14ac:dyDescent="0.25">
      <c r="A24" s="46"/>
      <c r="B24" s="46"/>
      <c r="C24" s="46"/>
      <c r="D24" s="46"/>
      <c r="E24" s="46"/>
      <c r="F24" s="46"/>
    </row>
    <row r="25" spans="1:6" x14ac:dyDescent="0.25">
      <c r="A25" s="46"/>
      <c r="B25" s="46"/>
      <c r="C25" s="46"/>
      <c r="D25" s="46"/>
      <c r="E25" s="46"/>
      <c r="F25" s="46"/>
    </row>
    <row r="26" spans="1:6" x14ac:dyDescent="0.25">
      <c r="A26" s="46"/>
      <c r="B26" s="46"/>
      <c r="C26" s="46"/>
      <c r="D26" s="46"/>
      <c r="E26" s="46"/>
      <c r="F26" s="46"/>
    </row>
  </sheetData>
  <sheetProtection sheet="1" objects="1" scenarios="1"/>
  <pageMargins left="0.78740157480314965" right="0.39370078740157483" top="0.78740157480314965" bottom="0.39370078740157483"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Navngivne områder</vt:lpstr>
      </vt:variant>
      <vt:variant>
        <vt:i4>4</vt:i4>
      </vt:variant>
    </vt:vector>
  </HeadingPairs>
  <TitlesOfParts>
    <vt:vector size="10" baseType="lpstr">
      <vt:lpstr>Vejledning</vt:lpstr>
      <vt:lpstr>1. Grunddata</vt:lpstr>
      <vt:lpstr>2. Eksterne deltagere</vt:lpstr>
      <vt:lpstr>3. Regnskab</vt:lpstr>
      <vt:lpstr>4. Hyttelejefordeling</vt:lpstr>
      <vt:lpstr>6. Kontering</vt:lpstr>
      <vt:lpstr>'1. Grunddata'!Udskriftsområde</vt:lpstr>
      <vt:lpstr>'2. Eksterne deltagere'!Udskriftsområde</vt:lpstr>
      <vt:lpstr>'4. Hyttelejefordeling'!Udskriftsområde</vt:lpstr>
      <vt:lpstr>'1. Grunddata'!Udskriftstitler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2016-06-17T07:33:51Z</dcterms:modified>
</cp:coreProperties>
</file>